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Luc\IEL\Sauvegarde du 17 juin 2013\Transfert-Dell-190613\LUC\POWER POINT\PRESENTATIONS\Fichiers Excel\Soudage laser\Table de Starcks\"/>
    </mc:Choice>
  </mc:AlternateContent>
  <bookViews>
    <workbookView xWindow="240" yWindow="375" windowWidth="18555" windowHeight="8190" firstSheet="3" activeTab="3"/>
  </bookViews>
  <sheets>
    <sheet name="Table de Starks" sheetId="1" r:id="rId1"/>
    <sheet name="DOE" sheetId="2" r:id="rId2"/>
    <sheet name="Plan d'expérimentations" sheetId="3" r:id="rId3"/>
    <sheet name="Graphe des effets moyens" sheetId="8" r:id="rId4"/>
    <sheet name="Espace mathématique" sheetId="6" r:id="rId5"/>
    <sheet name="Table de conversion" sheetId="7" r:id="rId6"/>
    <sheet name="Feuil1" sheetId="9" r:id="rId7"/>
  </sheets>
  <definedNames>
    <definedName name="Disp">'Espace mathématique'!$B$51:$N$63</definedName>
    <definedName name="Info">'Espace mathématique'!$B$36:$N$48</definedName>
    <definedName name="Sol">'Espace mathématique'!$B$66:$Q$78</definedName>
    <definedName name="Table">'Table de conversion'!$C$3:$D$5</definedName>
    <definedName name="tX">'Espace mathématique'!$B$21:$Q$33</definedName>
    <definedName name="X">'Espace mathématique'!$B$2:$N$17</definedName>
    <definedName name="Y">'Plan d''expérimentations'!$H$5:$H$20</definedName>
  </definedNames>
  <calcPr calcId="152511"/>
</workbook>
</file>

<file path=xl/calcChain.xml><?xml version="1.0" encoding="utf-8"?>
<calcChain xmlns="http://schemas.openxmlformats.org/spreadsheetml/2006/main">
  <c r="F3" i="6" l="1"/>
  <c r="K3" i="6"/>
  <c r="J4" i="6"/>
  <c r="L4" i="6"/>
  <c r="G5" i="6"/>
  <c r="F6" i="6"/>
  <c r="H6" i="6"/>
  <c r="M6" i="6"/>
  <c r="L7" i="6"/>
  <c r="N7" i="6"/>
  <c r="I8" i="6"/>
  <c r="H9" i="6"/>
  <c r="J9" i="6"/>
  <c r="E10" i="6"/>
  <c r="N10" i="6"/>
  <c r="F11" i="6"/>
  <c r="K11" i="6"/>
  <c r="J12" i="6"/>
  <c r="L12" i="6"/>
  <c r="G13" i="6"/>
  <c r="F14" i="6"/>
  <c r="H14" i="6"/>
  <c r="L14" i="6"/>
  <c r="M14" i="6"/>
  <c r="L15" i="6"/>
  <c r="N15" i="6"/>
  <c r="H16" i="6"/>
  <c r="I16" i="6"/>
  <c r="H17" i="6"/>
  <c r="J17" i="6"/>
  <c r="N17" i="6"/>
  <c r="N2" i="6"/>
  <c r="E2" i="6"/>
  <c r="D4" i="6"/>
  <c r="D8" i="6"/>
  <c r="D14" i="6"/>
  <c r="D2" i="6"/>
  <c r="C4" i="6"/>
  <c r="C8" i="6"/>
  <c r="C2" i="6"/>
  <c r="G8" i="3"/>
  <c r="G9" i="3"/>
  <c r="E10" i="3"/>
  <c r="F10" i="3"/>
  <c r="D11" i="3"/>
  <c r="E11" i="3"/>
  <c r="C12" i="3"/>
  <c r="E12" i="3"/>
  <c r="C13" i="3"/>
  <c r="D13" i="3"/>
  <c r="B14" i="3"/>
  <c r="C14" i="3"/>
  <c r="G14" i="3"/>
  <c r="G17" i="3"/>
  <c r="E18" i="3"/>
  <c r="F18" i="3"/>
  <c r="D19" i="3"/>
  <c r="E19" i="3"/>
  <c r="C20" i="3"/>
  <c r="E20" i="3"/>
  <c r="E6" i="3"/>
  <c r="C5" i="3"/>
  <c r="D5" i="3"/>
  <c r="G5" i="3"/>
  <c r="B6" i="3"/>
  <c r="C3" i="2"/>
  <c r="F2" i="6" s="1"/>
  <c r="D3" i="2"/>
  <c r="H2" i="6" s="1"/>
  <c r="E3" i="2"/>
  <c r="I2" i="6" s="1"/>
  <c r="F3" i="2"/>
  <c r="G3" i="2"/>
  <c r="M2" i="6" s="1"/>
  <c r="C4" i="2"/>
  <c r="D4" i="2"/>
  <c r="E4" i="2"/>
  <c r="F4" i="2"/>
  <c r="L3" i="6" s="1"/>
  <c r="G4" i="2"/>
  <c r="C5" i="2"/>
  <c r="E4" i="6" s="1"/>
  <c r="D5" i="2"/>
  <c r="E5" i="2"/>
  <c r="I4" i="6" s="1"/>
  <c r="F5" i="2"/>
  <c r="G5" i="2"/>
  <c r="C6" i="2"/>
  <c r="D6" i="2"/>
  <c r="D8" i="3" s="1"/>
  <c r="E6" i="2"/>
  <c r="I5" i="6" s="1"/>
  <c r="F6" i="2"/>
  <c r="K5" i="6" s="1"/>
  <c r="G6" i="2"/>
  <c r="C7" i="2"/>
  <c r="E6" i="6" s="1"/>
  <c r="D7" i="2"/>
  <c r="G6" i="6" s="1"/>
  <c r="E7" i="2"/>
  <c r="F7" i="2"/>
  <c r="G7" i="2"/>
  <c r="N6" i="6" s="1"/>
  <c r="C8" i="2"/>
  <c r="E7" i="6" s="1"/>
  <c r="D8" i="2"/>
  <c r="E8" i="2"/>
  <c r="F8" i="2"/>
  <c r="K7" i="6" s="1"/>
  <c r="G8" i="2"/>
  <c r="M7" i="6" s="1"/>
  <c r="C9" i="2"/>
  <c r="D9" i="2"/>
  <c r="E9" i="2"/>
  <c r="J8" i="6" s="1"/>
  <c r="F9" i="2"/>
  <c r="G9" i="2"/>
  <c r="C10" i="2"/>
  <c r="D10" i="2"/>
  <c r="D12" i="3" s="1"/>
  <c r="E10" i="2"/>
  <c r="I9" i="6" s="1"/>
  <c r="F10" i="2"/>
  <c r="G10" i="2"/>
  <c r="C11" i="2"/>
  <c r="F10" i="6" s="1"/>
  <c r="D11" i="2"/>
  <c r="G10" i="6" s="1"/>
  <c r="E11" i="2"/>
  <c r="F11" i="2"/>
  <c r="G11" i="2"/>
  <c r="M10" i="6" s="1"/>
  <c r="C12" i="2"/>
  <c r="E11" i="6" s="1"/>
  <c r="D12" i="2"/>
  <c r="E12" i="2"/>
  <c r="F12" i="2"/>
  <c r="F14" i="3" s="1"/>
  <c r="G12" i="2"/>
  <c r="M11" i="6" s="1"/>
  <c r="C13" i="2"/>
  <c r="E12" i="6" s="1"/>
  <c r="D13" i="2"/>
  <c r="E13" i="2"/>
  <c r="I12" i="6" s="1"/>
  <c r="F13" i="2"/>
  <c r="G13" i="2"/>
  <c r="G15" i="3" s="1"/>
  <c r="C14" i="2"/>
  <c r="D14" i="2"/>
  <c r="D16" i="3" s="1"/>
  <c r="E14" i="2"/>
  <c r="I13" i="6" s="1"/>
  <c r="F14" i="2"/>
  <c r="K13" i="6" s="1"/>
  <c r="G14" i="2"/>
  <c r="C15" i="2"/>
  <c r="E14" i="6" s="1"/>
  <c r="D15" i="2"/>
  <c r="G14" i="6" s="1"/>
  <c r="E15" i="2"/>
  <c r="F15" i="2"/>
  <c r="G15" i="2"/>
  <c r="N14" i="6" s="1"/>
  <c r="C16" i="2"/>
  <c r="E15" i="6" s="1"/>
  <c r="D16" i="2"/>
  <c r="D18" i="3" s="1"/>
  <c r="E16" i="2"/>
  <c r="F16" i="2"/>
  <c r="K15" i="6" s="1"/>
  <c r="G16" i="2"/>
  <c r="M15" i="6" s="1"/>
  <c r="C17" i="2"/>
  <c r="D17" i="2"/>
  <c r="G16" i="6" s="1"/>
  <c r="E17" i="2"/>
  <c r="J16" i="6" s="1"/>
  <c r="F17" i="2"/>
  <c r="G17" i="2"/>
  <c r="G19" i="3" s="1"/>
  <c r="C18" i="2"/>
  <c r="D18" i="2"/>
  <c r="D20" i="3" s="1"/>
  <c r="E18" i="2"/>
  <c r="I17" i="6" s="1"/>
  <c r="F18" i="2"/>
  <c r="G18" i="2"/>
  <c r="B4" i="2"/>
  <c r="B5" i="2"/>
  <c r="B7" i="3" s="1"/>
  <c r="B6" i="2"/>
  <c r="B7" i="2"/>
  <c r="B8" i="2"/>
  <c r="B9" i="2"/>
  <c r="B11" i="3" s="1"/>
  <c r="B10" i="2"/>
  <c r="B12" i="3" s="1"/>
  <c r="B11" i="2"/>
  <c r="B12" i="2"/>
  <c r="B13" i="2"/>
  <c r="B15" i="3" s="1"/>
  <c r="B14" i="2"/>
  <c r="D13" i="6" s="1"/>
  <c r="B15" i="2"/>
  <c r="B17" i="3" s="1"/>
  <c r="B16" i="2"/>
  <c r="B17" i="2"/>
  <c r="B19" i="3" s="1"/>
  <c r="B18" i="2"/>
  <c r="B3" i="2"/>
  <c r="B5" i="3" s="1"/>
  <c r="D17" i="6" l="1"/>
  <c r="C17" i="6"/>
  <c r="B20" i="3"/>
  <c r="D5" i="6"/>
  <c r="C5" i="6"/>
  <c r="F16" i="6"/>
  <c r="C19" i="3"/>
  <c r="E16" i="6"/>
  <c r="J14" i="6"/>
  <c r="I14" i="6"/>
  <c r="E13" i="3"/>
  <c r="I10" i="6"/>
  <c r="G11" i="3"/>
  <c r="M8" i="6"/>
  <c r="D10" i="3"/>
  <c r="G7" i="6"/>
  <c r="N4" i="6"/>
  <c r="M4" i="6"/>
  <c r="H3" i="6"/>
  <c r="G3" i="6"/>
  <c r="G7" i="3"/>
  <c r="J2" i="6"/>
  <c r="B16" i="3"/>
  <c r="C9" i="6"/>
  <c r="N16" i="6"/>
  <c r="L13" i="6"/>
  <c r="E5" i="3"/>
  <c r="D6" i="3"/>
  <c r="E17" i="3"/>
  <c r="F8" i="3"/>
  <c r="M16" i="6"/>
  <c r="F12" i="6"/>
  <c r="B13" i="3"/>
  <c r="D10" i="6"/>
  <c r="C10" i="6"/>
  <c r="B9" i="3"/>
  <c r="D6" i="6"/>
  <c r="C6" i="6"/>
  <c r="M17" i="6"/>
  <c r="G20" i="3"/>
  <c r="E17" i="6"/>
  <c r="F17" i="6"/>
  <c r="I15" i="6"/>
  <c r="J15" i="6"/>
  <c r="K14" i="6"/>
  <c r="F17" i="3"/>
  <c r="M13" i="6"/>
  <c r="N13" i="6"/>
  <c r="E13" i="6"/>
  <c r="C16" i="3"/>
  <c r="F13" i="6"/>
  <c r="G12" i="6"/>
  <c r="H12" i="6"/>
  <c r="D15" i="3"/>
  <c r="I11" i="6"/>
  <c r="E14" i="3"/>
  <c r="J11" i="6"/>
  <c r="K10" i="6"/>
  <c r="F13" i="3"/>
  <c r="L10" i="6"/>
  <c r="M9" i="6"/>
  <c r="G12" i="3"/>
  <c r="N9" i="6"/>
  <c r="E9" i="6"/>
  <c r="F9" i="6"/>
  <c r="G8" i="6"/>
  <c r="H8" i="6"/>
  <c r="I7" i="6"/>
  <c r="J7" i="6"/>
  <c r="K6" i="6"/>
  <c r="F9" i="3"/>
  <c r="L6" i="6"/>
  <c r="M5" i="6"/>
  <c r="N5" i="6"/>
  <c r="E5" i="6"/>
  <c r="C8" i="3"/>
  <c r="F5" i="6"/>
  <c r="G4" i="6"/>
  <c r="H4" i="6"/>
  <c r="D7" i="3"/>
  <c r="I3" i="6"/>
  <c r="J3" i="6"/>
  <c r="L2" i="6"/>
  <c r="K2" i="6"/>
  <c r="F5" i="3"/>
  <c r="G16" i="3"/>
  <c r="C15" i="3"/>
  <c r="B8" i="3"/>
  <c r="C14" i="6"/>
  <c r="D9" i="6"/>
  <c r="H15" i="6"/>
  <c r="L17" i="6"/>
  <c r="K17" i="6"/>
  <c r="F20" i="3"/>
  <c r="N12" i="6"/>
  <c r="M12" i="6"/>
  <c r="D14" i="3"/>
  <c r="H11" i="6"/>
  <c r="G11" i="6"/>
  <c r="L9" i="6"/>
  <c r="K9" i="6"/>
  <c r="F12" i="3"/>
  <c r="F8" i="6"/>
  <c r="C11" i="3"/>
  <c r="E8" i="6"/>
  <c r="J6" i="6"/>
  <c r="I6" i="6"/>
  <c r="F16" i="3"/>
  <c r="E9" i="3"/>
  <c r="C13" i="6"/>
  <c r="G15" i="6"/>
  <c r="C7" i="3"/>
  <c r="J10" i="6"/>
  <c r="N8" i="6"/>
  <c r="H7" i="6"/>
  <c r="L5" i="6"/>
  <c r="F4" i="6"/>
  <c r="K16" i="6"/>
  <c r="F19" i="3"/>
  <c r="K12" i="6"/>
  <c r="F15" i="3"/>
  <c r="K8" i="6"/>
  <c r="F11" i="3"/>
  <c r="M3" i="6"/>
  <c r="G6" i="3"/>
  <c r="D15" i="6"/>
  <c r="C15" i="6"/>
  <c r="D11" i="6"/>
  <c r="C11" i="6"/>
  <c r="D7" i="6"/>
  <c r="C7" i="6"/>
  <c r="D3" i="6"/>
  <c r="C3" i="6"/>
  <c r="B21" i="6" s="1" a="1"/>
  <c r="F6" i="3"/>
  <c r="G18" i="3"/>
  <c r="B18" i="3"/>
  <c r="C17" i="3"/>
  <c r="G10" i="3"/>
  <c r="B10" i="3"/>
  <c r="C9" i="3"/>
  <c r="C16" i="6"/>
  <c r="D16" i="6"/>
  <c r="G2" i="6"/>
  <c r="H13" i="6"/>
  <c r="L11" i="6"/>
  <c r="H5" i="6"/>
  <c r="K4" i="6"/>
  <c r="F7" i="3"/>
  <c r="E3" i="6"/>
  <c r="C6" i="3"/>
  <c r="C18" i="3"/>
  <c r="D17" i="3"/>
  <c r="E16" i="3"/>
  <c r="E15" i="3"/>
  <c r="G13" i="3"/>
  <c r="C10" i="3"/>
  <c r="D9" i="3"/>
  <c r="E8" i="3"/>
  <c r="E7" i="3"/>
  <c r="C12" i="6"/>
  <c r="D12" i="6"/>
  <c r="G17" i="6"/>
  <c r="L16" i="6"/>
  <c r="F15" i="6"/>
  <c r="J13" i="6"/>
  <c r="N11" i="6"/>
  <c r="H10" i="6"/>
  <c r="G9" i="6"/>
  <c r="L8" i="6"/>
  <c r="F7" i="6"/>
  <c r="J5" i="6"/>
  <c r="N3" i="6"/>
  <c r="B21" i="6" l="1"/>
  <c r="I32" i="6"/>
  <c r="I30" i="6"/>
  <c r="M33" i="6"/>
  <c r="M31" i="6"/>
  <c r="M29" i="6"/>
  <c r="E28" i="6"/>
  <c r="E27" i="6"/>
  <c r="E26" i="6"/>
  <c r="E25" i="6"/>
  <c r="E24" i="6"/>
  <c r="E23" i="6"/>
  <c r="E22" i="6"/>
  <c r="E21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J33" i="6"/>
  <c r="B33" i="6"/>
  <c r="J32" i="6"/>
  <c r="B32" i="6"/>
  <c r="J31" i="6"/>
  <c r="B31" i="6"/>
  <c r="J30" i="6"/>
  <c r="B30" i="6"/>
  <c r="J29" i="6"/>
  <c r="B29" i="6"/>
  <c r="J28" i="6"/>
  <c r="B28" i="6"/>
  <c r="J27" i="6"/>
  <c r="B27" i="6"/>
  <c r="J26" i="6"/>
  <c r="B26" i="6"/>
  <c r="J25" i="6"/>
  <c r="B25" i="6"/>
  <c r="J24" i="6"/>
  <c r="B24" i="6"/>
  <c r="J23" i="6"/>
  <c r="B23" i="6"/>
  <c r="J22" i="6"/>
  <c r="B22" i="6"/>
  <c r="J21" i="6"/>
  <c r="Q33" i="6"/>
  <c r="Q31" i="6"/>
  <c r="Q29" i="6"/>
  <c r="E31" i="6"/>
  <c r="E29" i="6"/>
  <c r="Q26" i="6"/>
  <c r="Q25" i="6"/>
  <c r="Q23" i="6"/>
  <c r="Q21" i="6"/>
  <c r="O32" i="6"/>
  <c r="O30" i="6"/>
  <c r="O28" i="6"/>
  <c r="O26" i="6"/>
  <c r="O24" i="6"/>
  <c r="O22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M30" i="6"/>
  <c r="M26" i="6"/>
  <c r="M23" i="6"/>
  <c r="M21" i="6"/>
  <c r="K32" i="6"/>
  <c r="K30" i="6"/>
  <c r="K28" i="6"/>
  <c r="K26" i="6"/>
  <c r="K24" i="6"/>
  <c r="K22" i="6"/>
  <c r="K21" i="6"/>
  <c r="F33" i="6"/>
  <c r="F32" i="6"/>
  <c r="F31" i="6"/>
  <c r="F30" i="6"/>
  <c r="F29" i="6"/>
  <c r="F28" i="6"/>
  <c r="F27" i="6"/>
  <c r="F26" i="6"/>
  <c r="F25" i="6"/>
  <c r="F24" i="6"/>
  <c r="F23" i="6"/>
  <c r="F22" i="6"/>
  <c r="N21" i="6"/>
  <c r="Q32" i="6"/>
  <c r="Q30" i="6"/>
  <c r="Q28" i="6"/>
  <c r="E32" i="6"/>
  <c r="E30" i="6"/>
  <c r="I28" i="6"/>
  <c r="I27" i="6"/>
  <c r="I26" i="6"/>
  <c r="I25" i="6"/>
  <c r="I24" i="6"/>
  <c r="I23" i="6"/>
  <c r="I22" i="6"/>
  <c r="I21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L33" i="6"/>
  <c r="D33" i="6"/>
  <c r="L32" i="6"/>
  <c r="D32" i="6"/>
  <c r="L31" i="6"/>
  <c r="D31" i="6"/>
  <c r="L30" i="6"/>
  <c r="D30" i="6"/>
  <c r="L29" i="6"/>
  <c r="D29" i="6"/>
  <c r="L28" i="6"/>
  <c r="D28" i="6"/>
  <c r="L27" i="6"/>
  <c r="D27" i="6"/>
  <c r="L26" i="6"/>
  <c r="D26" i="6"/>
  <c r="L25" i="6"/>
  <c r="D25" i="6"/>
  <c r="L24" i="6"/>
  <c r="D24" i="6"/>
  <c r="L23" i="6"/>
  <c r="D23" i="6"/>
  <c r="L22" i="6"/>
  <c r="D22" i="6"/>
  <c r="L21" i="6"/>
  <c r="D21" i="6"/>
  <c r="E33" i="6"/>
  <c r="Q27" i="6"/>
  <c r="Q24" i="6"/>
  <c r="Q22" i="6"/>
  <c r="O33" i="6"/>
  <c r="O31" i="6"/>
  <c r="O29" i="6"/>
  <c r="O27" i="6"/>
  <c r="O25" i="6"/>
  <c r="O23" i="6"/>
  <c r="O21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I33" i="6"/>
  <c r="I31" i="6"/>
  <c r="I29" i="6"/>
  <c r="M32" i="6"/>
  <c r="M28" i="6"/>
  <c r="M27" i="6"/>
  <c r="M25" i="6"/>
  <c r="M24" i="6"/>
  <c r="M22" i="6"/>
  <c r="K33" i="6"/>
  <c r="K31" i="6"/>
  <c r="K29" i="6"/>
  <c r="K27" i="6"/>
  <c r="K25" i="6"/>
  <c r="K23" i="6"/>
  <c r="N33" i="6"/>
  <c r="N32" i="6"/>
  <c r="N31" i="6"/>
  <c r="N30" i="6"/>
  <c r="N29" i="6"/>
  <c r="N28" i="6"/>
  <c r="N27" i="6"/>
  <c r="N26" i="6"/>
  <c r="N25" i="6"/>
  <c r="N24" i="6"/>
  <c r="N23" i="6"/>
  <c r="N22" i="6"/>
  <c r="F21" i="6"/>
  <c r="B36" i="6" a="1"/>
  <c r="B36" i="6" s="1"/>
  <c r="K48" i="6" l="1"/>
  <c r="G48" i="6"/>
  <c r="C48" i="6"/>
  <c r="L47" i="6"/>
  <c r="H47" i="6"/>
  <c r="D47" i="6"/>
  <c r="M46" i="6"/>
  <c r="I46" i="6"/>
  <c r="E46" i="6"/>
  <c r="N45" i="6"/>
  <c r="J45" i="6"/>
  <c r="F45" i="6"/>
  <c r="B45" i="6"/>
  <c r="K44" i="6"/>
  <c r="G44" i="6"/>
  <c r="C44" i="6"/>
  <c r="L43" i="6"/>
  <c r="H43" i="6"/>
  <c r="D43" i="6"/>
  <c r="M42" i="6"/>
  <c r="I42" i="6"/>
  <c r="E42" i="6"/>
  <c r="N41" i="6"/>
  <c r="J41" i="6"/>
  <c r="F41" i="6"/>
  <c r="B41" i="6"/>
  <c r="K40" i="6"/>
  <c r="G40" i="6"/>
  <c r="C40" i="6"/>
  <c r="L39" i="6"/>
  <c r="H39" i="6"/>
  <c r="D39" i="6"/>
  <c r="M38" i="6"/>
  <c r="I38" i="6"/>
  <c r="E38" i="6"/>
  <c r="N37" i="6"/>
  <c r="J37" i="6"/>
  <c r="F37" i="6"/>
  <c r="B37" i="6"/>
  <c r="K36" i="6"/>
  <c r="G36" i="6"/>
  <c r="C36" i="6"/>
  <c r="L48" i="6"/>
  <c r="H48" i="6"/>
  <c r="D48" i="6"/>
  <c r="M47" i="6"/>
  <c r="I47" i="6"/>
  <c r="E47" i="6"/>
  <c r="N46" i="6"/>
  <c r="J46" i="6"/>
  <c r="F46" i="6"/>
  <c r="B46" i="6"/>
  <c r="K45" i="6"/>
  <c r="G45" i="6"/>
  <c r="C45" i="6"/>
  <c r="L44" i="6"/>
  <c r="H44" i="6"/>
  <c r="D44" i="6"/>
  <c r="M43" i="6"/>
  <c r="I43" i="6"/>
  <c r="E43" i="6"/>
  <c r="N42" i="6"/>
  <c r="J42" i="6"/>
  <c r="F42" i="6"/>
  <c r="B42" i="6"/>
  <c r="K41" i="6"/>
  <c r="G41" i="6"/>
  <c r="C41" i="6"/>
  <c r="L40" i="6"/>
  <c r="H40" i="6"/>
  <c r="D40" i="6"/>
  <c r="M39" i="6"/>
  <c r="I39" i="6"/>
  <c r="E39" i="6"/>
  <c r="N38" i="6"/>
  <c r="J38" i="6"/>
  <c r="F38" i="6"/>
  <c r="B38" i="6"/>
  <c r="K37" i="6"/>
  <c r="G37" i="6"/>
  <c r="C37" i="6"/>
  <c r="L36" i="6"/>
  <c r="H36" i="6"/>
  <c r="D36" i="6"/>
  <c r="M48" i="6"/>
  <c r="I48" i="6"/>
  <c r="E48" i="6"/>
  <c r="N47" i="6"/>
  <c r="J47" i="6"/>
  <c r="F47" i="6"/>
  <c r="B47" i="6"/>
  <c r="K46" i="6"/>
  <c r="G46" i="6"/>
  <c r="C46" i="6"/>
  <c r="L45" i="6"/>
  <c r="H45" i="6"/>
  <c r="D45" i="6"/>
  <c r="M44" i="6"/>
  <c r="I44" i="6"/>
  <c r="E44" i="6"/>
  <c r="N43" i="6"/>
  <c r="J43" i="6"/>
  <c r="F43" i="6"/>
  <c r="B43" i="6"/>
  <c r="K42" i="6"/>
  <c r="G42" i="6"/>
  <c r="C42" i="6"/>
  <c r="L41" i="6"/>
  <c r="H41" i="6"/>
  <c r="D41" i="6"/>
  <c r="M40" i="6"/>
  <c r="I40" i="6"/>
  <c r="E40" i="6"/>
  <c r="N39" i="6"/>
  <c r="J39" i="6"/>
  <c r="F39" i="6"/>
  <c r="B39" i="6"/>
  <c r="K38" i="6"/>
  <c r="G38" i="6"/>
  <c r="C38" i="6"/>
  <c r="L37" i="6"/>
  <c r="H37" i="6"/>
  <c r="D37" i="6"/>
  <c r="M36" i="6"/>
  <c r="I36" i="6"/>
  <c r="E36" i="6"/>
  <c r="N48" i="6"/>
  <c r="J48" i="6"/>
  <c r="F48" i="6"/>
  <c r="B48" i="6"/>
  <c r="K47" i="6"/>
  <c r="G47" i="6"/>
  <c r="C47" i="6"/>
  <c r="L46" i="6"/>
  <c r="H46" i="6"/>
  <c r="D46" i="6"/>
  <c r="M45" i="6"/>
  <c r="I45" i="6"/>
  <c r="E45" i="6"/>
  <c r="N44" i="6"/>
  <c r="J44" i="6"/>
  <c r="F44" i="6"/>
  <c r="B44" i="6"/>
  <c r="K43" i="6"/>
  <c r="G43" i="6"/>
  <c r="C43" i="6"/>
  <c r="L42" i="6"/>
  <c r="H42" i="6"/>
  <c r="D42" i="6"/>
  <c r="M41" i="6"/>
  <c r="I41" i="6"/>
  <c r="E41" i="6"/>
  <c r="N40" i="6"/>
  <c r="J40" i="6"/>
  <c r="F40" i="6"/>
  <c r="B40" i="6"/>
  <c r="K39" i="6"/>
  <c r="G39" i="6"/>
  <c r="C39" i="6"/>
  <c r="L38" i="6"/>
  <c r="H38" i="6"/>
  <c r="D38" i="6"/>
  <c r="M37" i="6"/>
  <c r="I37" i="6"/>
  <c r="E37" i="6"/>
  <c r="N36" i="6"/>
  <c r="J36" i="6"/>
  <c r="F36" i="6"/>
  <c r="B51" i="6" l="1" a="1"/>
  <c r="F51" i="6" s="1"/>
  <c r="G63" i="6" l="1"/>
  <c r="L62" i="6"/>
  <c r="D62" i="6"/>
  <c r="I61" i="6"/>
  <c r="N60" i="6"/>
  <c r="F60" i="6"/>
  <c r="K59" i="6"/>
  <c r="C59" i="6"/>
  <c r="H58" i="6"/>
  <c r="M57" i="6"/>
  <c r="E57" i="6"/>
  <c r="J56" i="6"/>
  <c r="B56" i="6"/>
  <c r="G55" i="6"/>
  <c r="L54" i="6"/>
  <c r="D54" i="6"/>
  <c r="I53" i="6"/>
  <c r="N52" i="6"/>
  <c r="F52" i="6"/>
  <c r="K51" i="6"/>
  <c r="C51" i="6"/>
  <c r="H63" i="6"/>
  <c r="M62" i="6"/>
  <c r="E62" i="6"/>
  <c r="J61" i="6"/>
  <c r="B61" i="6"/>
  <c r="G60" i="6"/>
  <c r="L59" i="6"/>
  <c r="D59" i="6"/>
  <c r="I58" i="6"/>
  <c r="N57" i="6"/>
  <c r="F57" i="6"/>
  <c r="K56" i="6"/>
  <c r="C56" i="6"/>
  <c r="H55" i="6"/>
  <c r="M54" i="6"/>
  <c r="E54" i="6"/>
  <c r="J53" i="6"/>
  <c r="B53" i="6"/>
  <c r="G52" i="6"/>
  <c r="L51" i="6"/>
  <c r="D51" i="6"/>
  <c r="M63" i="6"/>
  <c r="E63" i="6"/>
  <c r="J62" i="6"/>
  <c r="B62" i="6"/>
  <c r="G61" i="6"/>
  <c r="L60" i="6"/>
  <c r="D60" i="6"/>
  <c r="I59" i="6"/>
  <c r="N58" i="6"/>
  <c r="F58" i="6"/>
  <c r="K57" i="6"/>
  <c r="C57" i="6"/>
  <c r="H56" i="6"/>
  <c r="M55" i="6"/>
  <c r="E55" i="6"/>
  <c r="J54" i="6"/>
  <c r="B54" i="6"/>
  <c r="G53" i="6"/>
  <c r="L52" i="6"/>
  <c r="D52" i="6"/>
  <c r="I51" i="6"/>
  <c r="N63" i="6"/>
  <c r="F63" i="6"/>
  <c r="K62" i="6"/>
  <c r="C62" i="6"/>
  <c r="H61" i="6"/>
  <c r="M60" i="6"/>
  <c r="E60" i="6"/>
  <c r="J59" i="6"/>
  <c r="B59" i="6"/>
  <c r="G58" i="6"/>
  <c r="L57" i="6"/>
  <c r="D57" i="6"/>
  <c r="I56" i="6"/>
  <c r="N55" i="6"/>
  <c r="F55" i="6"/>
  <c r="K54" i="6"/>
  <c r="C54" i="6"/>
  <c r="H53" i="6"/>
  <c r="M52" i="6"/>
  <c r="E52" i="6"/>
  <c r="J51" i="6"/>
  <c r="B51" i="6"/>
  <c r="K63" i="6"/>
  <c r="C63" i="6"/>
  <c r="H62" i="6"/>
  <c r="M61" i="6"/>
  <c r="E61" i="6"/>
  <c r="J60" i="6"/>
  <c r="B60" i="6"/>
  <c r="G59" i="6"/>
  <c r="L58" i="6"/>
  <c r="D58" i="6"/>
  <c r="I57" i="6"/>
  <c r="N56" i="6"/>
  <c r="F56" i="6"/>
  <c r="K55" i="6"/>
  <c r="C55" i="6"/>
  <c r="H54" i="6"/>
  <c r="M53" i="6"/>
  <c r="E53" i="6"/>
  <c r="J52" i="6"/>
  <c r="B52" i="6"/>
  <c r="G51" i="6"/>
  <c r="L63" i="6"/>
  <c r="D63" i="6"/>
  <c r="I62" i="6"/>
  <c r="N61" i="6"/>
  <c r="F61" i="6"/>
  <c r="K60" i="6"/>
  <c r="C60" i="6"/>
  <c r="H59" i="6"/>
  <c r="M58" i="6"/>
  <c r="E58" i="6"/>
  <c r="J57" i="6"/>
  <c r="B57" i="6"/>
  <c r="G56" i="6"/>
  <c r="L55" i="6"/>
  <c r="D55" i="6"/>
  <c r="I54" i="6"/>
  <c r="N53" i="6"/>
  <c r="F53" i="6"/>
  <c r="K52" i="6"/>
  <c r="C52" i="6"/>
  <c r="H51" i="6"/>
  <c r="I63" i="6"/>
  <c r="N62" i="6"/>
  <c r="F62" i="6"/>
  <c r="K61" i="6"/>
  <c r="C61" i="6"/>
  <c r="H60" i="6"/>
  <c r="M59" i="6"/>
  <c r="E59" i="6"/>
  <c r="J58" i="6"/>
  <c r="B58" i="6"/>
  <c r="G57" i="6"/>
  <c r="L56" i="6"/>
  <c r="D56" i="6"/>
  <c r="I55" i="6"/>
  <c r="N54" i="6"/>
  <c r="F54" i="6"/>
  <c r="K53" i="6"/>
  <c r="C53" i="6"/>
  <c r="H52" i="6"/>
  <c r="M51" i="6"/>
  <c r="E51" i="6"/>
  <c r="J63" i="6"/>
  <c r="B63" i="6"/>
  <c r="G62" i="6"/>
  <c r="L61" i="6"/>
  <c r="D61" i="6"/>
  <c r="I60" i="6"/>
  <c r="N59" i="6"/>
  <c r="F59" i="6"/>
  <c r="K58" i="6"/>
  <c r="C58" i="6"/>
  <c r="H57" i="6"/>
  <c r="M56" i="6"/>
  <c r="E56" i="6"/>
  <c r="J55" i="6"/>
  <c r="B55" i="6"/>
  <c r="G54" i="6"/>
  <c r="L53" i="6"/>
  <c r="D53" i="6"/>
  <c r="I52" i="6"/>
  <c r="N51" i="6"/>
  <c r="B66" i="6" a="1"/>
  <c r="B66" i="6" l="1"/>
  <c r="Q78" i="6"/>
  <c r="M78" i="6"/>
  <c r="I78" i="6"/>
  <c r="E78" i="6"/>
  <c r="Q77" i="6"/>
  <c r="M77" i="6"/>
  <c r="I77" i="6"/>
  <c r="E77" i="6"/>
  <c r="Q76" i="6"/>
  <c r="M76" i="6"/>
  <c r="I76" i="6"/>
  <c r="E76" i="6"/>
  <c r="Q75" i="6"/>
  <c r="M75" i="6"/>
  <c r="I75" i="6"/>
  <c r="E75" i="6"/>
  <c r="Q74" i="6"/>
  <c r="M74" i="6"/>
  <c r="I74" i="6"/>
  <c r="E74" i="6"/>
  <c r="Q73" i="6"/>
  <c r="M73" i="6"/>
  <c r="I73" i="6"/>
  <c r="E73" i="6"/>
  <c r="Q72" i="6"/>
  <c r="M72" i="6"/>
  <c r="I72" i="6"/>
  <c r="E72" i="6"/>
  <c r="Q71" i="6"/>
  <c r="M71" i="6"/>
  <c r="I71" i="6"/>
  <c r="E71" i="6"/>
  <c r="Q70" i="6"/>
  <c r="M70" i="6"/>
  <c r="I70" i="6"/>
  <c r="E70" i="6"/>
  <c r="Q69" i="6"/>
  <c r="M69" i="6"/>
  <c r="I69" i="6"/>
  <c r="E69" i="6"/>
  <c r="Q68" i="6"/>
  <c r="M68" i="6"/>
  <c r="I68" i="6"/>
  <c r="E68" i="6"/>
  <c r="Q67" i="6"/>
  <c r="M67" i="6"/>
  <c r="I67" i="6"/>
  <c r="E67" i="6"/>
  <c r="Q66" i="6"/>
  <c r="M66" i="6"/>
  <c r="I66" i="6"/>
  <c r="E66" i="6"/>
  <c r="P78" i="6"/>
  <c r="L78" i="6"/>
  <c r="H78" i="6"/>
  <c r="D78" i="6"/>
  <c r="P77" i="6"/>
  <c r="L77" i="6"/>
  <c r="H77" i="6"/>
  <c r="D77" i="6"/>
  <c r="P76" i="6"/>
  <c r="L76" i="6"/>
  <c r="H76" i="6"/>
  <c r="D76" i="6"/>
  <c r="P75" i="6"/>
  <c r="L75" i="6"/>
  <c r="H75" i="6"/>
  <c r="D75" i="6"/>
  <c r="P74" i="6"/>
  <c r="L74" i="6"/>
  <c r="H74" i="6"/>
  <c r="D74" i="6"/>
  <c r="P73" i="6"/>
  <c r="L73" i="6"/>
  <c r="H73" i="6"/>
  <c r="D73" i="6"/>
  <c r="P72" i="6"/>
  <c r="L72" i="6"/>
  <c r="H72" i="6"/>
  <c r="D72" i="6"/>
  <c r="P71" i="6"/>
  <c r="L71" i="6"/>
  <c r="H71" i="6"/>
  <c r="D71" i="6"/>
  <c r="P70" i="6"/>
  <c r="L70" i="6"/>
  <c r="H70" i="6"/>
  <c r="D70" i="6"/>
  <c r="P69" i="6"/>
  <c r="L69" i="6"/>
  <c r="H69" i="6"/>
  <c r="D69" i="6"/>
  <c r="P68" i="6"/>
  <c r="L68" i="6"/>
  <c r="H68" i="6"/>
  <c r="D68" i="6"/>
  <c r="P67" i="6"/>
  <c r="L67" i="6"/>
  <c r="H67" i="6"/>
  <c r="D67" i="6"/>
  <c r="P66" i="6"/>
  <c r="L66" i="6"/>
  <c r="H66" i="6"/>
  <c r="D66" i="6"/>
  <c r="O78" i="6"/>
  <c r="K78" i="6"/>
  <c r="G78" i="6"/>
  <c r="C78" i="6"/>
  <c r="O77" i="6"/>
  <c r="K77" i="6"/>
  <c r="G77" i="6"/>
  <c r="C77" i="6"/>
  <c r="O76" i="6"/>
  <c r="K76" i="6"/>
  <c r="G76" i="6"/>
  <c r="C76" i="6"/>
  <c r="O75" i="6"/>
  <c r="K75" i="6"/>
  <c r="G75" i="6"/>
  <c r="C75" i="6"/>
  <c r="O74" i="6"/>
  <c r="K74" i="6"/>
  <c r="G74" i="6"/>
  <c r="C74" i="6"/>
  <c r="O73" i="6"/>
  <c r="K73" i="6"/>
  <c r="G73" i="6"/>
  <c r="C73" i="6"/>
  <c r="O72" i="6"/>
  <c r="K72" i="6"/>
  <c r="G72" i="6"/>
  <c r="C72" i="6"/>
  <c r="O71" i="6"/>
  <c r="K71" i="6"/>
  <c r="G71" i="6"/>
  <c r="C71" i="6"/>
  <c r="O70" i="6"/>
  <c r="K70" i="6"/>
  <c r="G70" i="6"/>
  <c r="C70" i="6"/>
  <c r="O69" i="6"/>
  <c r="K69" i="6"/>
  <c r="G69" i="6"/>
  <c r="C69" i="6"/>
  <c r="O68" i="6"/>
  <c r="K68" i="6"/>
  <c r="G68" i="6"/>
  <c r="C68" i="6"/>
  <c r="O67" i="6"/>
  <c r="K67" i="6"/>
  <c r="G67" i="6"/>
  <c r="C67" i="6"/>
  <c r="O66" i="6"/>
  <c r="K66" i="6"/>
  <c r="G66" i="6"/>
  <c r="C66" i="6"/>
  <c r="N78" i="6"/>
  <c r="J78" i="6"/>
  <c r="F78" i="6"/>
  <c r="B78" i="6"/>
  <c r="N77" i="6"/>
  <c r="J77" i="6"/>
  <c r="F77" i="6"/>
  <c r="B77" i="6"/>
  <c r="N76" i="6"/>
  <c r="J76" i="6"/>
  <c r="F76" i="6"/>
  <c r="B76" i="6"/>
  <c r="N75" i="6"/>
  <c r="J75" i="6"/>
  <c r="F75" i="6"/>
  <c r="B75" i="6"/>
  <c r="N74" i="6"/>
  <c r="J74" i="6"/>
  <c r="F74" i="6"/>
  <c r="B74" i="6"/>
  <c r="N73" i="6"/>
  <c r="J73" i="6"/>
  <c r="F73" i="6"/>
  <c r="B73" i="6"/>
  <c r="N72" i="6"/>
  <c r="J72" i="6"/>
  <c r="F72" i="6"/>
  <c r="B72" i="6"/>
  <c r="N71" i="6"/>
  <c r="J71" i="6"/>
  <c r="F71" i="6"/>
  <c r="B71" i="6"/>
  <c r="N70" i="6"/>
  <c r="J70" i="6"/>
  <c r="F70" i="6"/>
  <c r="B70" i="6"/>
  <c r="N69" i="6"/>
  <c r="J69" i="6"/>
  <c r="F69" i="6"/>
  <c r="B69" i="6"/>
  <c r="N68" i="6"/>
  <c r="J68" i="6"/>
  <c r="F68" i="6"/>
  <c r="B68" i="6"/>
  <c r="N67" i="6"/>
  <c r="J67" i="6"/>
  <c r="F67" i="6"/>
  <c r="B67" i="6"/>
  <c r="N66" i="6"/>
  <c r="J66" i="6"/>
  <c r="F66" i="6"/>
  <c r="T2" i="6" l="1" a="1"/>
  <c r="T2" i="6" l="1"/>
  <c r="V2" i="6" s="1"/>
  <c r="T3" i="6"/>
  <c r="V4" i="6" s="1"/>
  <c r="V3" i="6" s="1"/>
  <c r="T7" i="6"/>
  <c r="V10" i="6" s="1"/>
  <c r="V9" i="6" s="1"/>
  <c r="T11" i="6"/>
  <c r="V16" i="6" s="1"/>
  <c r="T5" i="6"/>
  <c r="V7" i="6" s="1"/>
  <c r="T9" i="6"/>
  <c r="V13" i="6" s="1"/>
  <c r="V12" i="6" s="1"/>
  <c r="T13" i="6"/>
  <c r="V19" i="6" s="1"/>
  <c r="V18" i="6" s="1"/>
  <c r="T14" i="6"/>
  <c r="V20" i="6" s="1"/>
  <c r="T10" i="6"/>
  <c r="V14" i="6" s="1"/>
  <c r="T6" i="6"/>
  <c r="V8" i="6" s="1"/>
  <c r="T12" i="6"/>
  <c r="V17" i="6" s="1"/>
  <c r="T8" i="6"/>
  <c r="V11" i="6" s="1"/>
  <c r="T4" i="6"/>
  <c r="V5" i="6" s="1"/>
  <c r="V15" i="6" l="1"/>
  <c r="V6" i="6"/>
  <c r="AN2" i="6"/>
  <c r="AF19" i="6" s="1"/>
  <c r="AJ2" i="6"/>
  <c r="AD15" i="6" s="1"/>
  <c r="AF2" i="6"/>
  <c r="AC11" i="6" s="1"/>
  <c r="AB2" i="6"/>
  <c r="AB7" i="6" s="1"/>
  <c r="AL2" i="6"/>
  <c r="AE17" i="6" s="1"/>
  <c r="AG2" i="6"/>
  <c r="AC12" i="6" s="1"/>
  <c r="AA2" i="6"/>
  <c r="AA6" i="6" s="1"/>
  <c r="AK2" i="6"/>
  <c r="AE16" i="6" s="1"/>
  <c r="Z2" i="6"/>
  <c r="AA5" i="6" s="1"/>
  <c r="AM2" i="6"/>
  <c r="AE18" i="6" s="1"/>
  <c r="AH2" i="6"/>
  <c r="AD13" i="6" s="1"/>
  <c r="AC2" i="6"/>
  <c r="AB8" i="6" s="1"/>
  <c r="AP2" i="6"/>
  <c r="AF21" i="6" s="1"/>
  <c r="AE2" i="6"/>
  <c r="AC10" i="6" s="1"/>
  <c r="AI2" i="6"/>
  <c r="AD14" i="6" s="1"/>
  <c r="Y2" i="6"/>
  <c r="AA4" i="6" s="1"/>
  <c r="AO2" i="6"/>
  <c r="AF20" i="6" s="1"/>
  <c r="AD2" i="6"/>
  <c r="AB9" i="6" s="1"/>
</calcChain>
</file>

<file path=xl/comments1.xml><?xml version="1.0" encoding="utf-8"?>
<comments xmlns="http://schemas.openxmlformats.org/spreadsheetml/2006/main">
  <authors>
    <author>ldelplan</author>
  </authors>
  <commentList>
    <comment ref="C2" authorId="0" shape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sharedStrings.xml><?xml version="1.0" encoding="utf-8"?>
<sst xmlns="http://schemas.openxmlformats.org/spreadsheetml/2006/main" count="133" uniqueCount="84">
  <si>
    <t>A</t>
  </si>
  <si>
    <t>B</t>
  </si>
  <si>
    <t>C</t>
  </si>
  <si>
    <t>D</t>
  </si>
  <si>
    <t>E</t>
  </si>
  <si>
    <t>F</t>
  </si>
  <si>
    <t>n° de la colonne
affectée</t>
  </si>
  <si>
    <t>Age
de la
lentille</t>
  </si>
  <si>
    <t>Vitesse
de
déplacement</t>
  </si>
  <si>
    <t>Nature
du
gaz</t>
  </si>
  <si>
    <t>Puissance</t>
  </si>
  <si>
    <t>Diametre
du
diffuseur</t>
  </si>
  <si>
    <t>Epaisseur
de la
tôle</t>
  </si>
  <si>
    <t>Nombre 
de 
soufflures</t>
  </si>
  <si>
    <t>modalité 1</t>
  </si>
  <si>
    <t>0 jour</t>
  </si>
  <si>
    <t>200 mm/min</t>
  </si>
  <si>
    <t>30 % de He</t>
  </si>
  <si>
    <t>650 W</t>
  </si>
  <si>
    <t>5 mm</t>
  </si>
  <si>
    <t>1,24 mm</t>
  </si>
  <si>
    <t>Y</t>
  </si>
  <si>
    <t>modalité 2</t>
  </si>
  <si>
    <t>20 jours</t>
  </si>
  <si>
    <t>250 mm/min</t>
  </si>
  <si>
    <t>40 % de He</t>
  </si>
  <si>
    <t>700 W</t>
  </si>
  <si>
    <t>10 mm</t>
  </si>
  <si>
    <t>1,39 mm</t>
  </si>
  <si>
    <t>Réponse</t>
  </si>
  <si>
    <t>modalité 3</t>
  </si>
  <si>
    <t>40 jours</t>
  </si>
  <si>
    <t>300 mm/min</t>
  </si>
  <si>
    <t>50 % de He</t>
  </si>
  <si>
    <t>750 W</t>
  </si>
  <si>
    <t>15 mm</t>
  </si>
  <si>
    <t>1,54 mm</t>
  </si>
  <si>
    <t>X</t>
  </si>
  <si>
    <t>Cte</t>
  </si>
  <si>
    <t>A(A2)</t>
  </si>
  <si>
    <t>A(A3)</t>
  </si>
  <si>
    <t>B(B2)</t>
  </si>
  <si>
    <t>B(B3)</t>
  </si>
  <si>
    <t>C(C2)</t>
  </si>
  <si>
    <t>C(C3)</t>
  </si>
  <si>
    <t>D(D2)</t>
  </si>
  <si>
    <t>E(E2)</t>
  </si>
  <si>
    <t>F(F2)</t>
  </si>
  <si>
    <t>D(D3)</t>
  </si>
  <si>
    <t>E(E3)</t>
  </si>
  <si>
    <t>F(F3)</t>
  </si>
  <si>
    <t>Table</t>
  </si>
  <si>
    <t>tX</t>
  </si>
  <si>
    <t>Info</t>
  </si>
  <si>
    <t>Disp</t>
  </si>
  <si>
    <t>Sol</t>
  </si>
  <si>
    <t>Vecteur
étendu</t>
  </si>
  <si>
    <t>A(A1)</t>
  </si>
  <si>
    <t>B(B1)</t>
  </si>
  <si>
    <t>C(C1)</t>
  </si>
  <si>
    <t>D(D1)</t>
  </si>
  <si>
    <t>E(E1)</t>
  </si>
  <si>
    <t>F(F1)</t>
  </si>
  <si>
    <t>A1</t>
  </si>
  <si>
    <t>A2</t>
  </si>
  <si>
    <t>A3</t>
  </si>
  <si>
    <t>B1</t>
  </si>
  <si>
    <t>C1</t>
  </si>
  <si>
    <t>D1</t>
  </si>
  <si>
    <t>E1</t>
  </si>
  <si>
    <t>F1</t>
  </si>
  <si>
    <t>B2</t>
  </si>
  <si>
    <t>B3</t>
  </si>
  <si>
    <t>C2</t>
  </si>
  <si>
    <t>C3</t>
  </si>
  <si>
    <t>D2</t>
  </si>
  <si>
    <t>D3</t>
  </si>
  <si>
    <t>E2</t>
  </si>
  <si>
    <t>E3</t>
  </si>
  <si>
    <t>F2</t>
  </si>
  <si>
    <t>F3</t>
  </si>
  <si>
    <t>20 jour</t>
  </si>
  <si>
    <t>Vitesse</t>
  </si>
  <si>
    <t>Diametre
de la
lentille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</si>
</sst>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cat>
            <c:multiLvlStrRef>
              <c:f>'Espace mathématique'!$Y$4:$Z$21</c:f>
              <c:multiLvlStrCache>
                <c:ptCount val="18"/>
                <c:lvl>
                  <c:pt idx="0">
                    <c:v>0 jour</c:v>
                  </c:pt>
                  <c:pt idx="1">
                    <c:v>20 jour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de la
lentille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mathématique'!$AA$4:$AA$21</c:f>
              <c:numCache>
                <c:formatCode>General</c:formatCode>
                <c:ptCount val="18"/>
                <c:pt idx="0">
                  <c:v>20.541666666666671</c:v>
                </c:pt>
                <c:pt idx="1">
                  <c:v>26.166666666666675</c:v>
                </c:pt>
                <c:pt idx="2">
                  <c:v>28.291666666666675</c:v>
                </c:pt>
              </c:numCache>
            </c:numRef>
          </c:val>
          <c:smooth val="0"/>
        </c:ser>
        <c:ser>
          <c:idx val="1"/>
          <c:order val="1"/>
          <c:cat>
            <c:multiLvlStrRef>
              <c:f>'Espace mathématique'!$Y$4:$Z$21</c:f>
              <c:multiLvlStrCache>
                <c:ptCount val="18"/>
                <c:lvl>
                  <c:pt idx="0">
                    <c:v>0 jour</c:v>
                  </c:pt>
                  <c:pt idx="1">
                    <c:v>20 jour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de la
lentille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mathématique'!$AB$4:$AB$21</c:f>
              <c:numCache>
                <c:formatCode>General</c:formatCode>
                <c:ptCount val="18"/>
                <c:pt idx="3">
                  <c:v>21.500000000000007</c:v>
                </c:pt>
                <c:pt idx="4">
                  <c:v>24.000000000000007</c:v>
                </c:pt>
                <c:pt idx="5">
                  <c:v>29.500000000000007</c:v>
                </c:pt>
              </c:numCache>
            </c:numRef>
          </c:val>
          <c:smooth val="0"/>
        </c:ser>
        <c:ser>
          <c:idx val="2"/>
          <c:order val="2"/>
          <c:cat>
            <c:multiLvlStrRef>
              <c:f>'Espace mathématique'!$Y$4:$Z$21</c:f>
              <c:multiLvlStrCache>
                <c:ptCount val="18"/>
                <c:lvl>
                  <c:pt idx="0">
                    <c:v>0 jour</c:v>
                  </c:pt>
                  <c:pt idx="1">
                    <c:v>20 jour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de la
lentille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mathématique'!$AC$4:$AC$21</c:f>
              <c:numCache>
                <c:formatCode>General</c:formatCode>
                <c:ptCount val="18"/>
                <c:pt idx="6">
                  <c:v>27.750000000000007</c:v>
                </c:pt>
                <c:pt idx="7">
                  <c:v>24.000000000000007</c:v>
                </c:pt>
                <c:pt idx="8">
                  <c:v>23.250000000000007</c:v>
                </c:pt>
              </c:numCache>
            </c:numRef>
          </c:val>
          <c:smooth val="0"/>
        </c:ser>
        <c:ser>
          <c:idx val="3"/>
          <c:order val="3"/>
          <c:cat>
            <c:multiLvlStrRef>
              <c:f>'Espace mathématique'!$Y$4:$Z$21</c:f>
              <c:multiLvlStrCache>
                <c:ptCount val="18"/>
                <c:lvl>
                  <c:pt idx="0">
                    <c:v>0 jour</c:v>
                  </c:pt>
                  <c:pt idx="1">
                    <c:v>20 jour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de la
lentille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mathématique'!$AD$4:$AD$21</c:f>
              <c:numCache>
                <c:formatCode>General</c:formatCode>
                <c:ptCount val="18"/>
                <c:pt idx="9">
                  <c:v>26.875000000000007</c:v>
                </c:pt>
                <c:pt idx="10">
                  <c:v>24.500000000000007</c:v>
                </c:pt>
                <c:pt idx="11">
                  <c:v>23.625000000000007</c:v>
                </c:pt>
              </c:numCache>
            </c:numRef>
          </c:val>
          <c:smooth val="0"/>
        </c:ser>
        <c:ser>
          <c:idx val="4"/>
          <c:order val="4"/>
          <c:cat>
            <c:multiLvlStrRef>
              <c:f>'Espace mathématique'!$Y$4:$Z$21</c:f>
              <c:multiLvlStrCache>
                <c:ptCount val="18"/>
                <c:lvl>
                  <c:pt idx="0">
                    <c:v>0 jour</c:v>
                  </c:pt>
                  <c:pt idx="1">
                    <c:v>20 jour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de la
lentille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mathématique'!$AE$4:$AE$21</c:f>
              <c:numCache>
                <c:formatCode>General</c:formatCode>
                <c:ptCount val="18"/>
                <c:pt idx="12">
                  <c:v>26.041666666666671</c:v>
                </c:pt>
                <c:pt idx="13">
                  <c:v>26.166666666666671</c:v>
                </c:pt>
                <c:pt idx="14">
                  <c:v>22.791666666666675</c:v>
                </c:pt>
              </c:numCache>
            </c:numRef>
          </c:val>
          <c:smooth val="0"/>
        </c:ser>
        <c:ser>
          <c:idx val="5"/>
          <c:order val="5"/>
          <c:cat>
            <c:multiLvlStrRef>
              <c:f>'Espace mathématique'!$Y$4:$Z$21</c:f>
              <c:multiLvlStrCache>
                <c:ptCount val="18"/>
                <c:lvl>
                  <c:pt idx="0">
                    <c:v>0 jour</c:v>
                  </c:pt>
                  <c:pt idx="1">
                    <c:v>20 jour</c:v>
                  </c:pt>
                  <c:pt idx="2">
                    <c:v>40 jours</c:v>
                  </c:pt>
                  <c:pt idx="3">
                    <c:v>200 mm/min</c:v>
                  </c:pt>
                  <c:pt idx="4">
                    <c:v>250 mm/min</c:v>
                  </c:pt>
                  <c:pt idx="5">
                    <c:v>300 mm/min</c:v>
                  </c:pt>
                  <c:pt idx="6">
                    <c:v>30 % de He</c:v>
                  </c:pt>
                  <c:pt idx="7">
                    <c:v>40 % de He</c:v>
                  </c:pt>
                  <c:pt idx="8">
                    <c:v>50 % de He</c:v>
                  </c:pt>
                  <c:pt idx="9">
                    <c:v>650 W</c:v>
                  </c:pt>
                  <c:pt idx="10">
                    <c:v>700 W</c:v>
                  </c:pt>
                  <c:pt idx="11">
                    <c:v>750 W</c:v>
                  </c:pt>
                  <c:pt idx="12">
                    <c:v>5 mm</c:v>
                  </c:pt>
                  <c:pt idx="13">
                    <c:v>10 mm</c:v>
                  </c:pt>
                  <c:pt idx="14">
                    <c:v>15 mm</c:v>
                  </c:pt>
                  <c:pt idx="15">
                    <c:v>1,24 mm</c:v>
                  </c:pt>
                  <c:pt idx="16">
                    <c:v>1,39 mm</c:v>
                  </c:pt>
                  <c:pt idx="17">
                    <c:v>1,54 mm</c:v>
                  </c:pt>
                </c:lvl>
                <c:lvl>
                  <c:pt idx="0">
                    <c:v>Age
de la
lentille</c:v>
                  </c:pt>
                  <c:pt idx="3">
                    <c:v>Vitesse</c:v>
                  </c:pt>
                  <c:pt idx="6">
                    <c:v>Nature
du
gaz</c:v>
                  </c:pt>
                  <c:pt idx="9">
                    <c:v>Puissance</c:v>
                  </c:pt>
                  <c:pt idx="12">
                    <c:v>Diametre
de la
lentille</c:v>
                  </c:pt>
                  <c:pt idx="1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mathématique'!$AF$4:$AF$21</c:f>
              <c:numCache>
                <c:formatCode>General</c:formatCode>
                <c:ptCount val="18"/>
                <c:pt idx="15">
                  <c:v>13.791666666666671</c:v>
                </c:pt>
                <c:pt idx="16">
                  <c:v>25.166666666666671</c:v>
                </c:pt>
                <c:pt idx="17">
                  <c:v>36.041666666666679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0025384"/>
        <c:axId val="340025776"/>
      </c:lineChart>
      <c:catAx>
        <c:axId val="340025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40025776"/>
        <c:crosses val="autoZero"/>
        <c:auto val="1"/>
        <c:lblAlgn val="ctr"/>
        <c:lblOffset val="100"/>
        <c:noMultiLvlLbl val="0"/>
      </c:catAx>
      <c:valAx>
        <c:axId val="340025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40025384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0855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showGridLines="0" zoomScale="130" zoomScaleNormal="130" workbookViewId="0">
      <selection activeCell="K7" sqref="K7"/>
    </sheetView>
  </sheetViews>
  <sheetFormatPr baseColWidth="10" defaultRowHeight="15" x14ac:dyDescent="0.25"/>
  <cols>
    <col min="1" max="1" width="11.42578125" style="2"/>
    <col min="2" max="8" width="5.42578125" style="2" customWidth="1"/>
    <col min="9" max="16384" width="11.42578125" style="2"/>
  </cols>
  <sheetData>
    <row r="1" spans="1:8" x14ac:dyDescent="0.25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</row>
    <row r="2" spans="1:8" x14ac:dyDescent="0.25">
      <c r="A2" s="1">
        <v>1</v>
      </c>
      <c r="B2" s="3">
        <v>1</v>
      </c>
      <c r="C2" s="3">
        <v>2</v>
      </c>
      <c r="D2" s="3">
        <v>2</v>
      </c>
      <c r="E2" s="3">
        <v>3</v>
      </c>
      <c r="F2" s="3">
        <v>2</v>
      </c>
      <c r="G2" s="3">
        <v>3</v>
      </c>
      <c r="H2" s="3">
        <v>3</v>
      </c>
    </row>
    <row r="3" spans="1:8" x14ac:dyDescent="0.25">
      <c r="A3" s="1">
        <v>2</v>
      </c>
      <c r="B3" s="3">
        <v>3</v>
      </c>
      <c r="C3" s="3">
        <v>1</v>
      </c>
      <c r="D3" s="3">
        <v>2</v>
      </c>
      <c r="E3" s="3">
        <v>2</v>
      </c>
      <c r="F3" s="3">
        <v>3</v>
      </c>
      <c r="G3" s="3">
        <v>2</v>
      </c>
      <c r="H3" s="3">
        <v>3</v>
      </c>
    </row>
    <row r="4" spans="1:8" x14ac:dyDescent="0.25">
      <c r="A4" s="1">
        <v>3</v>
      </c>
      <c r="B4" s="3">
        <v>3</v>
      </c>
      <c r="C4" s="3">
        <v>3</v>
      </c>
      <c r="D4" s="3">
        <v>1</v>
      </c>
      <c r="E4" s="3">
        <v>2</v>
      </c>
      <c r="F4" s="3">
        <v>2</v>
      </c>
      <c r="G4" s="3">
        <v>3</v>
      </c>
      <c r="H4" s="3">
        <v>2</v>
      </c>
    </row>
    <row r="5" spans="1:8" x14ac:dyDescent="0.25">
      <c r="A5" s="1">
        <v>4</v>
      </c>
      <c r="B5" s="3">
        <v>2</v>
      </c>
      <c r="C5" s="3">
        <v>3</v>
      </c>
      <c r="D5" s="3">
        <v>3</v>
      </c>
      <c r="E5" s="3">
        <v>1</v>
      </c>
      <c r="F5" s="3">
        <v>2</v>
      </c>
      <c r="G5" s="3">
        <v>2</v>
      </c>
      <c r="H5" s="3">
        <v>3</v>
      </c>
    </row>
    <row r="6" spans="1:8" x14ac:dyDescent="0.25">
      <c r="A6" s="1">
        <v>5</v>
      </c>
      <c r="B6" s="3">
        <v>3</v>
      </c>
      <c r="C6" s="3">
        <v>2</v>
      </c>
      <c r="D6" s="3">
        <v>3</v>
      </c>
      <c r="E6" s="3">
        <v>3</v>
      </c>
      <c r="F6" s="3">
        <v>1</v>
      </c>
      <c r="G6" s="3">
        <v>2</v>
      </c>
      <c r="H6" s="3">
        <v>2</v>
      </c>
    </row>
    <row r="7" spans="1:8" x14ac:dyDescent="0.25">
      <c r="A7" s="1">
        <v>6</v>
      </c>
      <c r="B7" s="3">
        <v>2</v>
      </c>
      <c r="C7" s="3">
        <v>3</v>
      </c>
      <c r="D7" s="3">
        <v>2</v>
      </c>
      <c r="E7" s="3">
        <v>3</v>
      </c>
      <c r="F7" s="3">
        <v>3</v>
      </c>
      <c r="G7" s="3">
        <v>1</v>
      </c>
      <c r="H7" s="3">
        <v>2</v>
      </c>
    </row>
    <row r="8" spans="1:8" x14ac:dyDescent="0.25">
      <c r="A8" s="1">
        <v>7</v>
      </c>
      <c r="B8" s="3">
        <v>2</v>
      </c>
      <c r="C8" s="3">
        <v>2</v>
      </c>
      <c r="D8" s="3">
        <v>3</v>
      </c>
      <c r="E8" s="3">
        <v>2</v>
      </c>
      <c r="F8" s="3">
        <v>3</v>
      </c>
      <c r="G8" s="3">
        <v>3</v>
      </c>
      <c r="H8" s="3">
        <v>1</v>
      </c>
    </row>
    <row r="9" spans="1:8" x14ac:dyDescent="0.25">
      <c r="A9" s="1">
        <v>8</v>
      </c>
      <c r="B9" s="3">
        <v>2</v>
      </c>
      <c r="C9" s="3">
        <v>2</v>
      </c>
      <c r="D9" s="3">
        <v>2</v>
      </c>
      <c r="E9" s="3">
        <v>2</v>
      </c>
      <c r="F9" s="3">
        <v>2</v>
      </c>
      <c r="G9" s="3">
        <v>2</v>
      </c>
      <c r="H9" s="3">
        <v>2</v>
      </c>
    </row>
    <row r="10" spans="1:8" x14ac:dyDescent="0.25">
      <c r="A10" s="1">
        <v>9</v>
      </c>
      <c r="B10" s="3">
        <v>3</v>
      </c>
      <c r="C10" s="3">
        <v>2</v>
      </c>
      <c r="D10" s="3">
        <v>2</v>
      </c>
      <c r="E10" s="3">
        <v>1</v>
      </c>
      <c r="F10" s="3">
        <v>2</v>
      </c>
      <c r="G10" s="3">
        <v>1</v>
      </c>
      <c r="H10" s="3">
        <v>1</v>
      </c>
    </row>
    <row r="11" spans="1:8" x14ac:dyDescent="0.25">
      <c r="A11" s="1">
        <v>10</v>
      </c>
      <c r="B11" s="3">
        <v>1</v>
      </c>
      <c r="C11" s="3">
        <v>3</v>
      </c>
      <c r="D11" s="3">
        <v>2</v>
      </c>
      <c r="E11" s="3">
        <v>2</v>
      </c>
      <c r="F11" s="3">
        <v>1</v>
      </c>
      <c r="G11" s="3">
        <v>2</v>
      </c>
      <c r="H11" s="3">
        <v>1</v>
      </c>
    </row>
    <row r="12" spans="1:8" x14ac:dyDescent="0.25">
      <c r="A12" s="1">
        <v>11</v>
      </c>
      <c r="B12" s="3">
        <v>1</v>
      </c>
      <c r="C12" s="3">
        <v>1</v>
      </c>
      <c r="D12" s="3">
        <v>3</v>
      </c>
      <c r="E12" s="3">
        <v>2</v>
      </c>
      <c r="F12" s="3">
        <v>2</v>
      </c>
      <c r="G12" s="3">
        <v>1</v>
      </c>
      <c r="H12" s="3">
        <v>2</v>
      </c>
    </row>
    <row r="13" spans="1:8" x14ac:dyDescent="0.25">
      <c r="A13" s="1">
        <v>12</v>
      </c>
      <c r="B13" s="3">
        <v>2</v>
      </c>
      <c r="C13" s="3">
        <v>1</v>
      </c>
      <c r="D13" s="3">
        <v>1</v>
      </c>
      <c r="E13" s="3">
        <v>3</v>
      </c>
      <c r="F13" s="3">
        <v>2</v>
      </c>
      <c r="G13" s="3">
        <v>2</v>
      </c>
      <c r="H13" s="3">
        <v>1</v>
      </c>
    </row>
    <row r="14" spans="1:8" x14ac:dyDescent="0.25">
      <c r="A14" s="1">
        <v>13</v>
      </c>
      <c r="B14" s="3">
        <v>1</v>
      </c>
      <c r="C14" s="3">
        <v>2</v>
      </c>
      <c r="D14" s="3">
        <v>1</v>
      </c>
      <c r="E14" s="3">
        <v>1</v>
      </c>
      <c r="F14" s="3">
        <v>3</v>
      </c>
      <c r="G14" s="3">
        <v>2</v>
      </c>
      <c r="H14" s="3">
        <v>2</v>
      </c>
    </row>
    <row r="15" spans="1:8" x14ac:dyDescent="0.25">
      <c r="A15" s="1">
        <v>14</v>
      </c>
      <c r="B15" s="3">
        <v>2</v>
      </c>
      <c r="C15" s="3">
        <v>1</v>
      </c>
      <c r="D15" s="3">
        <v>2</v>
      </c>
      <c r="E15" s="3">
        <v>1</v>
      </c>
      <c r="F15" s="3">
        <v>1</v>
      </c>
      <c r="G15" s="3">
        <v>3</v>
      </c>
      <c r="H15" s="3">
        <v>2</v>
      </c>
    </row>
    <row r="16" spans="1:8" x14ac:dyDescent="0.25">
      <c r="A16" s="1">
        <v>15</v>
      </c>
      <c r="B16" s="3">
        <v>2</v>
      </c>
      <c r="C16" s="3">
        <v>2</v>
      </c>
      <c r="D16" s="3">
        <v>1</v>
      </c>
      <c r="E16" s="3">
        <v>2</v>
      </c>
      <c r="F16" s="3">
        <v>1</v>
      </c>
      <c r="G16" s="3">
        <v>1</v>
      </c>
      <c r="H16" s="3">
        <v>3</v>
      </c>
    </row>
    <row r="17" spans="1:8" x14ac:dyDescent="0.25">
      <c r="A17" s="1">
        <v>16</v>
      </c>
      <c r="B17" s="3">
        <v>2</v>
      </c>
      <c r="C17" s="3">
        <v>2</v>
      </c>
      <c r="D17" s="3">
        <v>2</v>
      </c>
      <c r="E17" s="3">
        <v>2</v>
      </c>
      <c r="F17" s="3">
        <v>2</v>
      </c>
      <c r="G17" s="3">
        <v>2</v>
      </c>
      <c r="H17" s="3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showGridLines="0" workbookViewId="0">
      <selection activeCell="B3" sqref="B3:B18"/>
    </sheetView>
  </sheetViews>
  <sheetFormatPr baseColWidth="10" defaultRowHeight="15" x14ac:dyDescent="0.25"/>
  <cols>
    <col min="1" max="16384" width="11.42578125" style="2"/>
  </cols>
  <sheetData>
    <row r="1" spans="1:7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</row>
    <row r="2" spans="1:7" ht="45" x14ac:dyDescent="0.25">
      <c r="A2" s="4" t="s">
        <v>6</v>
      </c>
      <c r="B2" s="2">
        <v>7</v>
      </c>
      <c r="C2" s="2">
        <v>5</v>
      </c>
      <c r="D2" s="2">
        <v>2</v>
      </c>
      <c r="E2" s="2">
        <v>6</v>
      </c>
      <c r="F2" s="2">
        <v>1</v>
      </c>
      <c r="G2" s="2">
        <v>4</v>
      </c>
    </row>
    <row r="3" spans="1:7" x14ac:dyDescent="0.25">
      <c r="A3" s="2">
        <v>1</v>
      </c>
      <c r="B3" s="3">
        <f>CHOOSE(B$2,'Table de Starks'!$B2,'Table de Starks'!$C2,'Table de Starks'!$D2,'Table de Starks'!$E2,'Table de Starks'!$F2,'Table de Starks'!$G2,'Table de Starks'!$H2)</f>
        <v>3</v>
      </c>
      <c r="C3" s="3">
        <f>CHOOSE(C$2,'Table de Starks'!$B2,'Table de Starks'!$C2,'Table de Starks'!$D2,'Table de Starks'!$E2,'Table de Starks'!$F2,'Table de Starks'!$G2,'Table de Starks'!$H2)</f>
        <v>2</v>
      </c>
      <c r="D3" s="3">
        <f>CHOOSE(D$2,'Table de Starks'!$B2,'Table de Starks'!$C2,'Table de Starks'!$D2,'Table de Starks'!$E2,'Table de Starks'!$F2,'Table de Starks'!$G2,'Table de Starks'!$H2)</f>
        <v>2</v>
      </c>
      <c r="E3" s="3">
        <f>CHOOSE(E$2,'Table de Starks'!$B2,'Table de Starks'!$C2,'Table de Starks'!$D2,'Table de Starks'!$E2,'Table de Starks'!$F2,'Table de Starks'!$G2,'Table de Starks'!$H2)</f>
        <v>3</v>
      </c>
      <c r="F3" s="3">
        <f>CHOOSE(F$2,'Table de Starks'!$B2,'Table de Starks'!$C2,'Table de Starks'!$D2,'Table de Starks'!$E2,'Table de Starks'!$F2,'Table de Starks'!$G2,'Table de Starks'!$H2)</f>
        <v>1</v>
      </c>
      <c r="G3" s="3">
        <f>CHOOSE(G$2,'Table de Starks'!$B2,'Table de Starks'!$C2,'Table de Starks'!$D2,'Table de Starks'!$E2,'Table de Starks'!$F2,'Table de Starks'!$G2,'Table de Starks'!$H2)</f>
        <v>3</v>
      </c>
    </row>
    <row r="4" spans="1:7" x14ac:dyDescent="0.25">
      <c r="A4" s="2">
        <v>2</v>
      </c>
      <c r="B4" s="3">
        <f>CHOOSE(B$2,'Table de Starks'!$B3,'Table de Starks'!$C3,'Table de Starks'!$D3,'Table de Starks'!$E3,'Table de Starks'!$F3,'Table de Starks'!$G3,'Table de Starks'!$H3)</f>
        <v>3</v>
      </c>
      <c r="C4" s="3">
        <f>CHOOSE(C$2,'Table de Starks'!$B3,'Table de Starks'!$C3,'Table de Starks'!$D3,'Table de Starks'!$E3,'Table de Starks'!$F3,'Table de Starks'!$G3,'Table de Starks'!$H3)</f>
        <v>3</v>
      </c>
      <c r="D4" s="3">
        <f>CHOOSE(D$2,'Table de Starks'!$B3,'Table de Starks'!$C3,'Table de Starks'!$D3,'Table de Starks'!$E3,'Table de Starks'!$F3,'Table de Starks'!$G3,'Table de Starks'!$H3)</f>
        <v>1</v>
      </c>
      <c r="E4" s="3">
        <f>CHOOSE(E$2,'Table de Starks'!$B3,'Table de Starks'!$C3,'Table de Starks'!$D3,'Table de Starks'!$E3,'Table de Starks'!$F3,'Table de Starks'!$G3,'Table de Starks'!$H3)</f>
        <v>2</v>
      </c>
      <c r="F4" s="3">
        <f>CHOOSE(F$2,'Table de Starks'!$B3,'Table de Starks'!$C3,'Table de Starks'!$D3,'Table de Starks'!$E3,'Table de Starks'!$F3,'Table de Starks'!$G3,'Table de Starks'!$H3)</f>
        <v>3</v>
      </c>
      <c r="G4" s="3">
        <f>CHOOSE(G$2,'Table de Starks'!$B3,'Table de Starks'!$C3,'Table de Starks'!$D3,'Table de Starks'!$E3,'Table de Starks'!$F3,'Table de Starks'!$G3,'Table de Starks'!$H3)</f>
        <v>2</v>
      </c>
    </row>
    <row r="5" spans="1:7" x14ac:dyDescent="0.25">
      <c r="A5" s="2">
        <v>3</v>
      </c>
      <c r="B5" s="3">
        <f>CHOOSE(B$2,'Table de Starks'!$B4,'Table de Starks'!$C4,'Table de Starks'!$D4,'Table de Starks'!$E4,'Table de Starks'!$F4,'Table de Starks'!$G4,'Table de Starks'!$H4)</f>
        <v>2</v>
      </c>
      <c r="C5" s="3">
        <f>CHOOSE(C$2,'Table de Starks'!$B4,'Table de Starks'!$C4,'Table de Starks'!$D4,'Table de Starks'!$E4,'Table de Starks'!$F4,'Table de Starks'!$G4,'Table de Starks'!$H4)</f>
        <v>2</v>
      </c>
      <c r="D5" s="3">
        <f>CHOOSE(D$2,'Table de Starks'!$B4,'Table de Starks'!$C4,'Table de Starks'!$D4,'Table de Starks'!$E4,'Table de Starks'!$F4,'Table de Starks'!$G4,'Table de Starks'!$H4)</f>
        <v>3</v>
      </c>
      <c r="E5" s="3">
        <f>CHOOSE(E$2,'Table de Starks'!$B4,'Table de Starks'!$C4,'Table de Starks'!$D4,'Table de Starks'!$E4,'Table de Starks'!$F4,'Table de Starks'!$G4,'Table de Starks'!$H4)</f>
        <v>3</v>
      </c>
      <c r="F5" s="3">
        <f>CHOOSE(F$2,'Table de Starks'!$B4,'Table de Starks'!$C4,'Table de Starks'!$D4,'Table de Starks'!$E4,'Table de Starks'!$F4,'Table de Starks'!$G4,'Table de Starks'!$H4)</f>
        <v>3</v>
      </c>
      <c r="G5" s="3">
        <f>CHOOSE(G$2,'Table de Starks'!$B4,'Table de Starks'!$C4,'Table de Starks'!$D4,'Table de Starks'!$E4,'Table de Starks'!$F4,'Table de Starks'!$G4,'Table de Starks'!$H4)</f>
        <v>2</v>
      </c>
    </row>
    <row r="6" spans="1:7" x14ac:dyDescent="0.25">
      <c r="A6" s="2">
        <v>4</v>
      </c>
      <c r="B6" s="3">
        <f>CHOOSE(B$2,'Table de Starks'!$B5,'Table de Starks'!$C5,'Table de Starks'!$D5,'Table de Starks'!$E5,'Table de Starks'!$F5,'Table de Starks'!$G5,'Table de Starks'!$H5)</f>
        <v>3</v>
      </c>
      <c r="C6" s="3">
        <f>CHOOSE(C$2,'Table de Starks'!$B5,'Table de Starks'!$C5,'Table de Starks'!$D5,'Table de Starks'!$E5,'Table de Starks'!$F5,'Table de Starks'!$G5,'Table de Starks'!$H5)</f>
        <v>2</v>
      </c>
      <c r="D6" s="3">
        <f>CHOOSE(D$2,'Table de Starks'!$B5,'Table de Starks'!$C5,'Table de Starks'!$D5,'Table de Starks'!$E5,'Table de Starks'!$F5,'Table de Starks'!$G5,'Table de Starks'!$H5)</f>
        <v>3</v>
      </c>
      <c r="E6" s="3">
        <f>CHOOSE(E$2,'Table de Starks'!$B5,'Table de Starks'!$C5,'Table de Starks'!$D5,'Table de Starks'!$E5,'Table de Starks'!$F5,'Table de Starks'!$G5,'Table de Starks'!$H5)</f>
        <v>2</v>
      </c>
      <c r="F6" s="3">
        <f>CHOOSE(F$2,'Table de Starks'!$B5,'Table de Starks'!$C5,'Table de Starks'!$D5,'Table de Starks'!$E5,'Table de Starks'!$F5,'Table de Starks'!$G5,'Table de Starks'!$H5)</f>
        <v>2</v>
      </c>
      <c r="G6" s="3">
        <f>CHOOSE(G$2,'Table de Starks'!$B5,'Table de Starks'!$C5,'Table de Starks'!$D5,'Table de Starks'!$E5,'Table de Starks'!$F5,'Table de Starks'!$G5,'Table de Starks'!$H5)</f>
        <v>1</v>
      </c>
    </row>
    <row r="7" spans="1:7" x14ac:dyDescent="0.25">
      <c r="A7" s="2">
        <v>5</v>
      </c>
      <c r="B7" s="3">
        <f>CHOOSE(B$2,'Table de Starks'!$B6,'Table de Starks'!$C6,'Table de Starks'!$D6,'Table de Starks'!$E6,'Table de Starks'!$F6,'Table de Starks'!$G6,'Table de Starks'!$H6)</f>
        <v>2</v>
      </c>
      <c r="C7" s="3">
        <f>CHOOSE(C$2,'Table de Starks'!$B6,'Table de Starks'!$C6,'Table de Starks'!$D6,'Table de Starks'!$E6,'Table de Starks'!$F6,'Table de Starks'!$G6,'Table de Starks'!$H6)</f>
        <v>1</v>
      </c>
      <c r="D7" s="3">
        <f>CHOOSE(D$2,'Table de Starks'!$B6,'Table de Starks'!$C6,'Table de Starks'!$D6,'Table de Starks'!$E6,'Table de Starks'!$F6,'Table de Starks'!$G6,'Table de Starks'!$H6)</f>
        <v>2</v>
      </c>
      <c r="E7" s="3">
        <f>CHOOSE(E$2,'Table de Starks'!$B6,'Table de Starks'!$C6,'Table de Starks'!$D6,'Table de Starks'!$E6,'Table de Starks'!$F6,'Table de Starks'!$G6,'Table de Starks'!$H6)</f>
        <v>2</v>
      </c>
      <c r="F7" s="3">
        <f>CHOOSE(F$2,'Table de Starks'!$B6,'Table de Starks'!$C6,'Table de Starks'!$D6,'Table de Starks'!$E6,'Table de Starks'!$F6,'Table de Starks'!$G6,'Table de Starks'!$H6)</f>
        <v>3</v>
      </c>
      <c r="G7" s="3">
        <f>CHOOSE(G$2,'Table de Starks'!$B6,'Table de Starks'!$C6,'Table de Starks'!$D6,'Table de Starks'!$E6,'Table de Starks'!$F6,'Table de Starks'!$G6,'Table de Starks'!$H6)</f>
        <v>3</v>
      </c>
    </row>
    <row r="8" spans="1:7" x14ac:dyDescent="0.25">
      <c r="A8" s="2">
        <v>6</v>
      </c>
      <c r="B8" s="3">
        <f>CHOOSE(B$2,'Table de Starks'!$B7,'Table de Starks'!$C7,'Table de Starks'!$D7,'Table de Starks'!$E7,'Table de Starks'!$F7,'Table de Starks'!$G7,'Table de Starks'!$H7)</f>
        <v>2</v>
      </c>
      <c r="C8" s="3">
        <f>CHOOSE(C$2,'Table de Starks'!$B7,'Table de Starks'!$C7,'Table de Starks'!$D7,'Table de Starks'!$E7,'Table de Starks'!$F7,'Table de Starks'!$G7,'Table de Starks'!$H7)</f>
        <v>3</v>
      </c>
      <c r="D8" s="3">
        <f>CHOOSE(D$2,'Table de Starks'!$B7,'Table de Starks'!$C7,'Table de Starks'!$D7,'Table de Starks'!$E7,'Table de Starks'!$F7,'Table de Starks'!$G7,'Table de Starks'!$H7)</f>
        <v>3</v>
      </c>
      <c r="E8" s="3">
        <f>CHOOSE(E$2,'Table de Starks'!$B7,'Table de Starks'!$C7,'Table de Starks'!$D7,'Table de Starks'!$E7,'Table de Starks'!$F7,'Table de Starks'!$G7,'Table de Starks'!$H7)</f>
        <v>1</v>
      </c>
      <c r="F8" s="3">
        <f>CHOOSE(F$2,'Table de Starks'!$B7,'Table de Starks'!$C7,'Table de Starks'!$D7,'Table de Starks'!$E7,'Table de Starks'!$F7,'Table de Starks'!$G7,'Table de Starks'!$H7)</f>
        <v>2</v>
      </c>
      <c r="G8" s="3">
        <f>CHOOSE(G$2,'Table de Starks'!$B7,'Table de Starks'!$C7,'Table de Starks'!$D7,'Table de Starks'!$E7,'Table de Starks'!$F7,'Table de Starks'!$G7,'Table de Starks'!$H7)</f>
        <v>3</v>
      </c>
    </row>
    <row r="9" spans="1:7" x14ac:dyDescent="0.25">
      <c r="A9" s="2">
        <v>7</v>
      </c>
      <c r="B9" s="3">
        <f>CHOOSE(B$2,'Table de Starks'!$B8,'Table de Starks'!$C8,'Table de Starks'!$D8,'Table de Starks'!$E8,'Table de Starks'!$F8,'Table de Starks'!$G8,'Table de Starks'!$H8)</f>
        <v>1</v>
      </c>
      <c r="C9" s="3">
        <f>CHOOSE(C$2,'Table de Starks'!$B8,'Table de Starks'!$C8,'Table de Starks'!$D8,'Table de Starks'!$E8,'Table de Starks'!$F8,'Table de Starks'!$G8,'Table de Starks'!$H8)</f>
        <v>3</v>
      </c>
      <c r="D9" s="3">
        <f>CHOOSE(D$2,'Table de Starks'!$B8,'Table de Starks'!$C8,'Table de Starks'!$D8,'Table de Starks'!$E8,'Table de Starks'!$F8,'Table de Starks'!$G8,'Table de Starks'!$H8)</f>
        <v>2</v>
      </c>
      <c r="E9" s="3">
        <f>CHOOSE(E$2,'Table de Starks'!$B8,'Table de Starks'!$C8,'Table de Starks'!$D8,'Table de Starks'!$E8,'Table de Starks'!$F8,'Table de Starks'!$G8,'Table de Starks'!$H8)</f>
        <v>3</v>
      </c>
      <c r="F9" s="3">
        <f>CHOOSE(F$2,'Table de Starks'!$B8,'Table de Starks'!$C8,'Table de Starks'!$D8,'Table de Starks'!$E8,'Table de Starks'!$F8,'Table de Starks'!$G8,'Table de Starks'!$H8)</f>
        <v>2</v>
      </c>
      <c r="G9" s="3">
        <f>CHOOSE(G$2,'Table de Starks'!$B8,'Table de Starks'!$C8,'Table de Starks'!$D8,'Table de Starks'!$E8,'Table de Starks'!$F8,'Table de Starks'!$G8,'Table de Starks'!$H8)</f>
        <v>2</v>
      </c>
    </row>
    <row r="10" spans="1:7" x14ac:dyDescent="0.25">
      <c r="A10" s="2">
        <v>8</v>
      </c>
      <c r="B10" s="3">
        <f>CHOOSE(B$2,'Table de Starks'!$B9,'Table de Starks'!$C9,'Table de Starks'!$D9,'Table de Starks'!$E9,'Table de Starks'!$F9,'Table de Starks'!$G9,'Table de Starks'!$H9)</f>
        <v>2</v>
      </c>
      <c r="C10" s="3">
        <f>CHOOSE(C$2,'Table de Starks'!$B9,'Table de Starks'!$C9,'Table de Starks'!$D9,'Table de Starks'!$E9,'Table de Starks'!$F9,'Table de Starks'!$G9,'Table de Starks'!$H9)</f>
        <v>2</v>
      </c>
      <c r="D10" s="3">
        <f>CHOOSE(D$2,'Table de Starks'!$B9,'Table de Starks'!$C9,'Table de Starks'!$D9,'Table de Starks'!$E9,'Table de Starks'!$F9,'Table de Starks'!$G9,'Table de Starks'!$H9)</f>
        <v>2</v>
      </c>
      <c r="E10" s="3">
        <f>CHOOSE(E$2,'Table de Starks'!$B9,'Table de Starks'!$C9,'Table de Starks'!$D9,'Table de Starks'!$E9,'Table de Starks'!$F9,'Table de Starks'!$G9,'Table de Starks'!$H9)</f>
        <v>2</v>
      </c>
      <c r="F10" s="3">
        <f>CHOOSE(F$2,'Table de Starks'!$B9,'Table de Starks'!$C9,'Table de Starks'!$D9,'Table de Starks'!$E9,'Table de Starks'!$F9,'Table de Starks'!$G9,'Table de Starks'!$H9)</f>
        <v>2</v>
      </c>
      <c r="G10" s="3">
        <f>CHOOSE(G$2,'Table de Starks'!$B9,'Table de Starks'!$C9,'Table de Starks'!$D9,'Table de Starks'!$E9,'Table de Starks'!$F9,'Table de Starks'!$G9,'Table de Starks'!$H9)</f>
        <v>2</v>
      </c>
    </row>
    <row r="11" spans="1:7" x14ac:dyDescent="0.25">
      <c r="A11" s="2">
        <v>9</v>
      </c>
      <c r="B11" s="3">
        <f>CHOOSE(B$2,'Table de Starks'!$B10,'Table de Starks'!$C10,'Table de Starks'!$D10,'Table de Starks'!$E10,'Table de Starks'!$F10,'Table de Starks'!$G10,'Table de Starks'!$H10)</f>
        <v>1</v>
      </c>
      <c r="C11" s="3">
        <f>CHOOSE(C$2,'Table de Starks'!$B10,'Table de Starks'!$C10,'Table de Starks'!$D10,'Table de Starks'!$E10,'Table de Starks'!$F10,'Table de Starks'!$G10,'Table de Starks'!$H10)</f>
        <v>2</v>
      </c>
      <c r="D11" s="3">
        <f>CHOOSE(D$2,'Table de Starks'!$B10,'Table de Starks'!$C10,'Table de Starks'!$D10,'Table de Starks'!$E10,'Table de Starks'!$F10,'Table de Starks'!$G10,'Table de Starks'!$H10)</f>
        <v>2</v>
      </c>
      <c r="E11" s="3">
        <f>CHOOSE(E$2,'Table de Starks'!$B10,'Table de Starks'!$C10,'Table de Starks'!$D10,'Table de Starks'!$E10,'Table de Starks'!$F10,'Table de Starks'!$G10,'Table de Starks'!$H10)</f>
        <v>1</v>
      </c>
      <c r="F11" s="3">
        <f>CHOOSE(F$2,'Table de Starks'!$B10,'Table de Starks'!$C10,'Table de Starks'!$D10,'Table de Starks'!$E10,'Table de Starks'!$F10,'Table de Starks'!$G10,'Table de Starks'!$H10)</f>
        <v>3</v>
      </c>
      <c r="G11" s="3">
        <f>CHOOSE(G$2,'Table de Starks'!$B10,'Table de Starks'!$C10,'Table de Starks'!$D10,'Table de Starks'!$E10,'Table de Starks'!$F10,'Table de Starks'!$G10,'Table de Starks'!$H10)</f>
        <v>1</v>
      </c>
    </row>
    <row r="12" spans="1:7" x14ac:dyDescent="0.25">
      <c r="A12" s="2">
        <v>10</v>
      </c>
      <c r="B12" s="3">
        <f>CHOOSE(B$2,'Table de Starks'!$B11,'Table de Starks'!$C11,'Table de Starks'!$D11,'Table de Starks'!$E11,'Table de Starks'!$F11,'Table de Starks'!$G11,'Table de Starks'!$H11)</f>
        <v>1</v>
      </c>
      <c r="C12" s="3">
        <f>CHOOSE(C$2,'Table de Starks'!$B11,'Table de Starks'!$C11,'Table de Starks'!$D11,'Table de Starks'!$E11,'Table de Starks'!$F11,'Table de Starks'!$G11,'Table de Starks'!$H11)</f>
        <v>1</v>
      </c>
      <c r="D12" s="3">
        <f>CHOOSE(D$2,'Table de Starks'!$B11,'Table de Starks'!$C11,'Table de Starks'!$D11,'Table de Starks'!$E11,'Table de Starks'!$F11,'Table de Starks'!$G11,'Table de Starks'!$H11)</f>
        <v>3</v>
      </c>
      <c r="E12" s="3">
        <f>CHOOSE(E$2,'Table de Starks'!$B11,'Table de Starks'!$C11,'Table de Starks'!$D11,'Table de Starks'!$E11,'Table de Starks'!$F11,'Table de Starks'!$G11,'Table de Starks'!$H11)</f>
        <v>2</v>
      </c>
      <c r="F12" s="3">
        <f>CHOOSE(F$2,'Table de Starks'!$B11,'Table de Starks'!$C11,'Table de Starks'!$D11,'Table de Starks'!$E11,'Table de Starks'!$F11,'Table de Starks'!$G11,'Table de Starks'!$H11)</f>
        <v>1</v>
      </c>
      <c r="G12" s="3">
        <f>CHOOSE(G$2,'Table de Starks'!$B11,'Table de Starks'!$C11,'Table de Starks'!$D11,'Table de Starks'!$E11,'Table de Starks'!$F11,'Table de Starks'!$G11,'Table de Starks'!$H11)</f>
        <v>2</v>
      </c>
    </row>
    <row r="13" spans="1:7" x14ac:dyDescent="0.25">
      <c r="A13" s="2">
        <v>11</v>
      </c>
      <c r="B13" s="3">
        <f>CHOOSE(B$2,'Table de Starks'!$B12,'Table de Starks'!$C12,'Table de Starks'!$D12,'Table de Starks'!$E12,'Table de Starks'!$F12,'Table de Starks'!$G12,'Table de Starks'!$H12)</f>
        <v>2</v>
      </c>
      <c r="C13" s="3">
        <f>CHOOSE(C$2,'Table de Starks'!$B12,'Table de Starks'!$C12,'Table de Starks'!$D12,'Table de Starks'!$E12,'Table de Starks'!$F12,'Table de Starks'!$G12,'Table de Starks'!$H12)</f>
        <v>2</v>
      </c>
      <c r="D13" s="3">
        <f>CHOOSE(D$2,'Table de Starks'!$B12,'Table de Starks'!$C12,'Table de Starks'!$D12,'Table de Starks'!$E12,'Table de Starks'!$F12,'Table de Starks'!$G12,'Table de Starks'!$H12)</f>
        <v>1</v>
      </c>
      <c r="E13" s="3">
        <f>CHOOSE(E$2,'Table de Starks'!$B12,'Table de Starks'!$C12,'Table de Starks'!$D12,'Table de Starks'!$E12,'Table de Starks'!$F12,'Table de Starks'!$G12,'Table de Starks'!$H12)</f>
        <v>1</v>
      </c>
      <c r="F13" s="3">
        <f>CHOOSE(F$2,'Table de Starks'!$B12,'Table de Starks'!$C12,'Table de Starks'!$D12,'Table de Starks'!$E12,'Table de Starks'!$F12,'Table de Starks'!$G12,'Table de Starks'!$H12)</f>
        <v>1</v>
      </c>
      <c r="G13" s="3">
        <f>CHOOSE(G$2,'Table de Starks'!$B12,'Table de Starks'!$C12,'Table de Starks'!$D12,'Table de Starks'!$E12,'Table de Starks'!$F12,'Table de Starks'!$G12,'Table de Starks'!$H12)</f>
        <v>2</v>
      </c>
    </row>
    <row r="14" spans="1:7" x14ac:dyDescent="0.25">
      <c r="A14" s="2">
        <v>12</v>
      </c>
      <c r="B14" s="3">
        <f>CHOOSE(B$2,'Table de Starks'!$B13,'Table de Starks'!$C13,'Table de Starks'!$D13,'Table de Starks'!$E13,'Table de Starks'!$F13,'Table de Starks'!$G13,'Table de Starks'!$H13)</f>
        <v>1</v>
      </c>
      <c r="C14" s="3">
        <f>CHOOSE(C$2,'Table de Starks'!$B13,'Table de Starks'!$C13,'Table de Starks'!$D13,'Table de Starks'!$E13,'Table de Starks'!$F13,'Table de Starks'!$G13,'Table de Starks'!$H13)</f>
        <v>2</v>
      </c>
      <c r="D14" s="3">
        <f>CHOOSE(D$2,'Table de Starks'!$B13,'Table de Starks'!$C13,'Table de Starks'!$D13,'Table de Starks'!$E13,'Table de Starks'!$F13,'Table de Starks'!$G13,'Table de Starks'!$H13)</f>
        <v>1</v>
      </c>
      <c r="E14" s="3">
        <f>CHOOSE(E$2,'Table de Starks'!$B13,'Table de Starks'!$C13,'Table de Starks'!$D13,'Table de Starks'!$E13,'Table de Starks'!$F13,'Table de Starks'!$G13,'Table de Starks'!$H13)</f>
        <v>2</v>
      </c>
      <c r="F14" s="3">
        <f>CHOOSE(F$2,'Table de Starks'!$B13,'Table de Starks'!$C13,'Table de Starks'!$D13,'Table de Starks'!$E13,'Table de Starks'!$F13,'Table de Starks'!$G13,'Table de Starks'!$H13)</f>
        <v>2</v>
      </c>
      <c r="G14" s="3">
        <f>CHOOSE(G$2,'Table de Starks'!$B13,'Table de Starks'!$C13,'Table de Starks'!$D13,'Table de Starks'!$E13,'Table de Starks'!$F13,'Table de Starks'!$G13,'Table de Starks'!$H13)</f>
        <v>3</v>
      </c>
    </row>
    <row r="15" spans="1:7" x14ac:dyDescent="0.25">
      <c r="A15" s="2">
        <v>13</v>
      </c>
      <c r="B15" s="3">
        <f>CHOOSE(B$2,'Table de Starks'!$B14,'Table de Starks'!$C14,'Table de Starks'!$D14,'Table de Starks'!$E14,'Table de Starks'!$F14,'Table de Starks'!$G14,'Table de Starks'!$H14)</f>
        <v>2</v>
      </c>
      <c r="C15" s="3">
        <f>CHOOSE(C$2,'Table de Starks'!$B14,'Table de Starks'!$C14,'Table de Starks'!$D14,'Table de Starks'!$E14,'Table de Starks'!$F14,'Table de Starks'!$G14,'Table de Starks'!$H14)</f>
        <v>3</v>
      </c>
      <c r="D15" s="3">
        <f>CHOOSE(D$2,'Table de Starks'!$B14,'Table de Starks'!$C14,'Table de Starks'!$D14,'Table de Starks'!$E14,'Table de Starks'!$F14,'Table de Starks'!$G14,'Table de Starks'!$H14)</f>
        <v>2</v>
      </c>
      <c r="E15" s="3">
        <f>CHOOSE(E$2,'Table de Starks'!$B14,'Table de Starks'!$C14,'Table de Starks'!$D14,'Table de Starks'!$E14,'Table de Starks'!$F14,'Table de Starks'!$G14,'Table de Starks'!$H14)</f>
        <v>2</v>
      </c>
      <c r="F15" s="3">
        <f>CHOOSE(F$2,'Table de Starks'!$B14,'Table de Starks'!$C14,'Table de Starks'!$D14,'Table de Starks'!$E14,'Table de Starks'!$F14,'Table de Starks'!$G14,'Table de Starks'!$H14)</f>
        <v>1</v>
      </c>
      <c r="G15" s="3">
        <f>CHOOSE(G$2,'Table de Starks'!$B14,'Table de Starks'!$C14,'Table de Starks'!$D14,'Table de Starks'!$E14,'Table de Starks'!$F14,'Table de Starks'!$G14,'Table de Starks'!$H14)</f>
        <v>1</v>
      </c>
    </row>
    <row r="16" spans="1:7" x14ac:dyDescent="0.25">
      <c r="A16" s="2">
        <v>14</v>
      </c>
      <c r="B16" s="3">
        <f>CHOOSE(B$2,'Table de Starks'!$B15,'Table de Starks'!$C15,'Table de Starks'!$D15,'Table de Starks'!$E15,'Table de Starks'!$F15,'Table de Starks'!$G15,'Table de Starks'!$H15)</f>
        <v>2</v>
      </c>
      <c r="C16" s="3">
        <f>CHOOSE(C$2,'Table de Starks'!$B15,'Table de Starks'!$C15,'Table de Starks'!$D15,'Table de Starks'!$E15,'Table de Starks'!$F15,'Table de Starks'!$G15,'Table de Starks'!$H15)</f>
        <v>1</v>
      </c>
      <c r="D16" s="3">
        <f>CHOOSE(D$2,'Table de Starks'!$B15,'Table de Starks'!$C15,'Table de Starks'!$D15,'Table de Starks'!$E15,'Table de Starks'!$F15,'Table de Starks'!$G15,'Table de Starks'!$H15)</f>
        <v>1</v>
      </c>
      <c r="E16" s="3">
        <f>CHOOSE(E$2,'Table de Starks'!$B15,'Table de Starks'!$C15,'Table de Starks'!$D15,'Table de Starks'!$E15,'Table de Starks'!$F15,'Table de Starks'!$G15,'Table de Starks'!$H15)</f>
        <v>3</v>
      </c>
      <c r="F16" s="3">
        <f>CHOOSE(F$2,'Table de Starks'!$B15,'Table de Starks'!$C15,'Table de Starks'!$D15,'Table de Starks'!$E15,'Table de Starks'!$F15,'Table de Starks'!$G15,'Table de Starks'!$H15)</f>
        <v>2</v>
      </c>
      <c r="G16" s="3">
        <f>CHOOSE(G$2,'Table de Starks'!$B15,'Table de Starks'!$C15,'Table de Starks'!$D15,'Table de Starks'!$E15,'Table de Starks'!$F15,'Table de Starks'!$G15,'Table de Starks'!$H15)</f>
        <v>1</v>
      </c>
    </row>
    <row r="17" spans="1:7" x14ac:dyDescent="0.25">
      <c r="A17" s="2">
        <v>15</v>
      </c>
      <c r="B17" s="3">
        <f>CHOOSE(B$2,'Table de Starks'!$B16,'Table de Starks'!$C16,'Table de Starks'!$D16,'Table de Starks'!$E16,'Table de Starks'!$F16,'Table de Starks'!$G16,'Table de Starks'!$H16)</f>
        <v>3</v>
      </c>
      <c r="C17" s="3">
        <f>CHOOSE(C$2,'Table de Starks'!$B16,'Table de Starks'!$C16,'Table de Starks'!$D16,'Table de Starks'!$E16,'Table de Starks'!$F16,'Table de Starks'!$G16,'Table de Starks'!$H16)</f>
        <v>1</v>
      </c>
      <c r="D17" s="3">
        <f>CHOOSE(D$2,'Table de Starks'!$B16,'Table de Starks'!$C16,'Table de Starks'!$D16,'Table de Starks'!$E16,'Table de Starks'!$F16,'Table de Starks'!$G16,'Table de Starks'!$H16)</f>
        <v>2</v>
      </c>
      <c r="E17" s="3">
        <f>CHOOSE(E$2,'Table de Starks'!$B16,'Table de Starks'!$C16,'Table de Starks'!$D16,'Table de Starks'!$E16,'Table de Starks'!$F16,'Table de Starks'!$G16,'Table de Starks'!$H16)</f>
        <v>1</v>
      </c>
      <c r="F17" s="3">
        <f>CHOOSE(F$2,'Table de Starks'!$B16,'Table de Starks'!$C16,'Table de Starks'!$D16,'Table de Starks'!$E16,'Table de Starks'!$F16,'Table de Starks'!$G16,'Table de Starks'!$H16)</f>
        <v>2</v>
      </c>
      <c r="G17" s="3">
        <f>CHOOSE(G$2,'Table de Starks'!$B16,'Table de Starks'!$C16,'Table de Starks'!$D16,'Table de Starks'!$E16,'Table de Starks'!$F16,'Table de Starks'!$G16,'Table de Starks'!$H16)</f>
        <v>2</v>
      </c>
    </row>
    <row r="18" spans="1:7" x14ac:dyDescent="0.25">
      <c r="A18" s="2">
        <v>16</v>
      </c>
      <c r="B18" s="3">
        <f>CHOOSE(B$2,'Table de Starks'!$B17,'Table de Starks'!$C17,'Table de Starks'!$D17,'Table de Starks'!$E17,'Table de Starks'!$F17,'Table de Starks'!$G17,'Table de Starks'!$H17)</f>
        <v>2</v>
      </c>
      <c r="C18" s="3">
        <f>CHOOSE(C$2,'Table de Starks'!$B17,'Table de Starks'!$C17,'Table de Starks'!$D17,'Table de Starks'!$E17,'Table de Starks'!$F17,'Table de Starks'!$G17,'Table de Starks'!$H17)</f>
        <v>2</v>
      </c>
      <c r="D18" s="3">
        <f>CHOOSE(D$2,'Table de Starks'!$B17,'Table de Starks'!$C17,'Table de Starks'!$D17,'Table de Starks'!$E17,'Table de Starks'!$F17,'Table de Starks'!$G17,'Table de Starks'!$H17)</f>
        <v>2</v>
      </c>
      <c r="E18" s="3">
        <f>CHOOSE(E$2,'Table de Starks'!$B17,'Table de Starks'!$C17,'Table de Starks'!$D17,'Table de Starks'!$E17,'Table de Starks'!$F17,'Table de Starks'!$G17,'Table de Starks'!$H17)</f>
        <v>2</v>
      </c>
      <c r="F18" s="3">
        <f>CHOOSE(F$2,'Table de Starks'!$B17,'Table de Starks'!$C17,'Table de Starks'!$D17,'Table de Starks'!$E17,'Table de Starks'!$F17,'Table de Starks'!$G17,'Table de Starks'!$H17)</f>
        <v>2</v>
      </c>
      <c r="G18" s="3">
        <f>CHOOSE(G$2,'Table de Starks'!$B17,'Table de Starks'!$C17,'Table de Starks'!$D17,'Table de Starks'!$E17,'Table de Starks'!$F17,'Table de Starks'!$G17,'Table de Starks'!$H17)</f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1"/>
  <sheetViews>
    <sheetView showGridLines="0" zoomScale="85" zoomScaleNormal="85" workbookViewId="0">
      <selection activeCell="L8" sqref="L8"/>
    </sheetView>
  </sheetViews>
  <sheetFormatPr baseColWidth="10" defaultRowHeight="15" x14ac:dyDescent="0.25"/>
  <cols>
    <col min="3" max="3" width="13.140625" customWidth="1"/>
  </cols>
  <sheetData>
    <row r="1" spans="1:8" ht="45" x14ac:dyDescent="0.25">
      <c r="A1" s="2"/>
      <c r="B1" s="4" t="s">
        <v>7</v>
      </c>
      <c r="C1" s="4" t="s">
        <v>8</v>
      </c>
      <c r="D1" s="4" t="s">
        <v>9</v>
      </c>
      <c r="E1" s="2" t="s">
        <v>10</v>
      </c>
      <c r="F1" s="4" t="s">
        <v>11</v>
      </c>
      <c r="G1" s="4" t="s">
        <v>12</v>
      </c>
      <c r="H1" s="4" t="s">
        <v>13</v>
      </c>
    </row>
    <row r="2" spans="1:8" x14ac:dyDescent="0.25">
      <c r="A2" s="2" t="s">
        <v>14</v>
      </c>
      <c r="B2" s="2" t="s">
        <v>15</v>
      </c>
      <c r="C2" s="2" t="s">
        <v>16</v>
      </c>
      <c r="D2" s="2" t="s">
        <v>17</v>
      </c>
      <c r="E2" s="2" t="s">
        <v>18</v>
      </c>
      <c r="F2" s="2" t="s">
        <v>19</v>
      </c>
      <c r="G2" s="2" t="s">
        <v>20</v>
      </c>
      <c r="H2" s="2" t="s">
        <v>21</v>
      </c>
    </row>
    <row r="3" spans="1:8" x14ac:dyDescent="0.25">
      <c r="A3" s="2" t="s">
        <v>22</v>
      </c>
      <c r="B3" s="2" t="s">
        <v>23</v>
      </c>
      <c r="C3" s="2" t="s">
        <v>24</v>
      </c>
      <c r="D3" s="2" t="s">
        <v>25</v>
      </c>
      <c r="E3" s="2" t="s">
        <v>26</v>
      </c>
      <c r="F3" s="2" t="s">
        <v>27</v>
      </c>
      <c r="G3" s="2" t="s">
        <v>28</v>
      </c>
      <c r="H3" s="2" t="s">
        <v>29</v>
      </c>
    </row>
    <row r="4" spans="1:8" ht="15.75" thickBot="1" x14ac:dyDescent="0.3">
      <c r="A4" s="2" t="s">
        <v>30</v>
      </c>
      <c r="B4" s="2" t="s">
        <v>31</v>
      </c>
      <c r="C4" s="2" t="s">
        <v>32</v>
      </c>
      <c r="D4" s="2" t="s">
        <v>33</v>
      </c>
      <c r="E4" s="2" t="s">
        <v>34</v>
      </c>
      <c r="F4" s="2" t="s">
        <v>35</v>
      </c>
      <c r="G4" s="2" t="s">
        <v>36</v>
      </c>
      <c r="H4" s="2"/>
    </row>
    <row r="5" spans="1:8" ht="16.5" thickTop="1" thickBot="1" x14ac:dyDescent="0.3">
      <c r="A5" s="3">
        <v>1</v>
      </c>
      <c r="B5" s="3" t="str">
        <f>CHOOSE(DOE!B3,B$2,B$3,B$4)</f>
        <v>40 jours</v>
      </c>
      <c r="C5" s="3" t="str">
        <f>CHOOSE(DOE!C3,C$2,C$3,C$4)</f>
        <v>250 mm/min</v>
      </c>
      <c r="D5" s="3" t="str">
        <f>CHOOSE(DOE!D3,D$2,D$3,D$4)</f>
        <v>40 % de He</v>
      </c>
      <c r="E5" s="3" t="str">
        <f>CHOOSE(DOE!E3,E$2,E$3,E$4)</f>
        <v>750 W</v>
      </c>
      <c r="F5" s="3" t="str">
        <f>CHOOSE(DOE!F3,F$2,F$3,F$4)</f>
        <v>5 mm</v>
      </c>
      <c r="G5" s="3" t="str">
        <f>CHOOSE(DOE!G3,G$2,G$3,G$4)</f>
        <v>1,54 mm</v>
      </c>
      <c r="H5" s="5">
        <v>37</v>
      </c>
    </row>
    <row r="6" spans="1:8" ht="16.5" thickTop="1" thickBot="1" x14ac:dyDescent="0.3">
      <c r="A6" s="3">
        <v>2</v>
      </c>
      <c r="B6" s="3" t="str">
        <f>CHOOSE(DOE!B4,B$2,B$3,B$4)</f>
        <v>40 jours</v>
      </c>
      <c r="C6" s="3" t="str">
        <f>CHOOSE(DOE!C4,C$2,C$3,C$4)</f>
        <v>300 mm/min</v>
      </c>
      <c r="D6" s="3" t="str">
        <f>CHOOSE(DOE!D4,D$2,D$3,D$4)</f>
        <v>30 % de He</v>
      </c>
      <c r="E6" s="3" t="str">
        <f>CHOOSE(DOE!E4,E$2,E$3,E$4)</f>
        <v>700 W</v>
      </c>
      <c r="F6" s="3" t="str">
        <f>CHOOSE(DOE!F4,F$2,F$3,F$4)</f>
        <v>15 mm</v>
      </c>
      <c r="G6" s="3" t="str">
        <f>CHOOSE(DOE!G4,G$2,G$3,G$4)</f>
        <v>1,39 mm</v>
      </c>
      <c r="H6" s="5">
        <v>33</v>
      </c>
    </row>
    <row r="7" spans="1:8" ht="16.5" thickTop="1" thickBot="1" x14ac:dyDescent="0.3">
      <c r="A7" s="3">
        <v>3</v>
      </c>
      <c r="B7" s="3" t="str">
        <f>CHOOSE(DOE!B5,B$2,B$3,B$4)</f>
        <v>20 jours</v>
      </c>
      <c r="C7" s="3" t="str">
        <f>CHOOSE(DOE!C5,C$2,C$3,C$4)</f>
        <v>250 mm/min</v>
      </c>
      <c r="D7" s="3" t="str">
        <f>CHOOSE(DOE!D5,D$2,D$3,D$4)</f>
        <v>50 % de He</v>
      </c>
      <c r="E7" s="3" t="str">
        <f>CHOOSE(DOE!E5,E$2,E$3,E$4)</f>
        <v>750 W</v>
      </c>
      <c r="F7" s="3" t="str">
        <f>CHOOSE(DOE!F5,F$2,F$3,F$4)</f>
        <v>15 mm</v>
      </c>
      <c r="G7" s="3" t="str">
        <f>CHOOSE(DOE!G5,G$2,G$3,G$4)</f>
        <v>1,39 mm</v>
      </c>
      <c r="H7" s="5">
        <v>20</v>
      </c>
    </row>
    <row r="8" spans="1:8" ht="16.5" thickTop="1" thickBot="1" x14ac:dyDescent="0.3">
      <c r="A8" s="3">
        <v>4</v>
      </c>
      <c r="B8" s="3" t="str">
        <f>CHOOSE(DOE!B6,B$2,B$3,B$4)</f>
        <v>40 jours</v>
      </c>
      <c r="C8" s="3" t="str">
        <f>CHOOSE(DOE!C6,C$2,C$3,C$4)</f>
        <v>250 mm/min</v>
      </c>
      <c r="D8" s="3" t="str">
        <f>CHOOSE(DOE!D6,D$2,D$3,D$4)</f>
        <v>50 % de He</v>
      </c>
      <c r="E8" s="3" t="str">
        <f>CHOOSE(DOE!E6,E$2,E$3,E$4)</f>
        <v>700 W</v>
      </c>
      <c r="F8" s="3" t="str">
        <f>CHOOSE(DOE!F6,F$2,F$3,F$4)</f>
        <v>10 mm</v>
      </c>
      <c r="G8" s="3" t="str">
        <f>CHOOSE(DOE!G6,G$2,G$3,G$4)</f>
        <v>1,24 mm</v>
      </c>
      <c r="H8" s="5">
        <v>15</v>
      </c>
    </row>
    <row r="9" spans="1:8" ht="16.5" thickTop="1" thickBot="1" x14ac:dyDescent="0.3">
      <c r="A9" s="3">
        <v>5</v>
      </c>
      <c r="B9" s="3" t="str">
        <f>CHOOSE(DOE!B7,B$2,B$3,B$4)</f>
        <v>20 jours</v>
      </c>
      <c r="C9" s="3" t="str">
        <f>CHOOSE(DOE!C7,C$2,C$3,C$4)</f>
        <v>200 mm/min</v>
      </c>
      <c r="D9" s="3" t="str">
        <f>CHOOSE(DOE!D7,D$2,D$3,D$4)</f>
        <v>40 % de He</v>
      </c>
      <c r="E9" s="3" t="str">
        <f>CHOOSE(DOE!E7,E$2,E$3,E$4)</f>
        <v>700 W</v>
      </c>
      <c r="F9" s="3" t="str">
        <f>CHOOSE(DOE!F7,F$2,F$3,F$4)</f>
        <v>15 mm</v>
      </c>
      <c r="G9" s="3" t="str">
        <f>CHOOSE(DOE!G7,G$2,G$3,G$4)</f>
        <v>1,54 mm</v>
      </c>
      <c r="H9" s="5">
        <v>30</v>
      </c>
    </row>
    <row r="10" spans="1:8" ht="16.5" thickTop="1" thickBot="1" x14ac:dyDescent="0.3">
      <c r="A10" s="3">
        <v>6</v>
      </c>
      <c r="B10" s="3" t="str">
        <f>CHOOSE(DOE!B8,B$2,B$3,B$4)</f>
        <v>20 jours</v>
      </c>
      <c r="C10" s="3" t="str">
        <f>CHOOSE(DOE!C8,C$2,C$3,C$4)</f>
        <v>300 mm/min</v>
      </c>
      <c r="D10" s="3" t="str">
        <f>CHOOSE(DOE!D8,D$2,D$3,D$4)</f>
        <v>50 % de He</v>
      </c>
      <c r="E10" s="3" t="str">
        <f>CHOOSE(DOE!E8,E$2,E$3,E$4)</f>
        <v>650 W</v>
      </c>
      <c r="F10" s="3" t="str">
        <f>CHOOSE(DOE!F8,F$2,F$3,F$4)</f>
        <v>10 mm</v>
      </c>
      <c r="G10" s="3" t="str">
        <f>CHOOSE(DOE!G8,G$2,G$3,G$4)</f>
        <v>1,54 mm</v>
      </c>
      <c r="H10" s="5">
        <v>43</v>
      </c>
    </row>
    <row r="11" spans="1:8" ht="16.5" thickTop="1" thickBot="1" x14ac:dyDescent="0.3">
      <c r="A11" s="3">
        <v>7</v>
      </c>
      <c r="B11" s="3" t="str">
        <f>CHOOSE(DOE!B9,B$2,B$3,B$4)</f>
        <v>0 jour</v>
      </c>
      <c r="C11" s="3" t="str">
        <f>CHOOSE(DOE!C9,C$2,C$3,C$4)</f>
        <v>300 mm/min</v>
      </c>
      <c r="D11" s="3" t="str">
        <f>CHOOSE(DOE!D9,D$2,D$3,D$4)</f>
        <v>40 % de He</v>
      </c>
      <c r="E11" s="3" t="str">
        <f>CHOOSE(DOE!E9,E$2,E$3,E$4)</f>
        <v>750 W</v>
      </c>
      <c r="F11" s="3" t="str">
        <f>CHOOSE(DOE!F9,F$2,F$3,F$4)</f>
        <v>10 mm</v>
      </c>
      <c r="G11" s="3" t="str">
        <f>CHOOSE(DOE!G9,G$2,G$3,G$4)</f>
        <v>1,39 mm</v>
      </c>
      <c r="H11" s="5">
        <v>24</v>
      </c>
    </row>
    <row r="12" spans="1:8" ht="16.5" thickTop="1" thickBot="1" x14ac:dyDescent="0.3">
      <c r="A12" s="3">
        <v>8</v>
      </c>
      <c r="B12" s="3" t="str">
        <f>CHOOSE(DOE!B10,B$2,B$3,B$4)</f>
        <v>20 jours</v>
      </c>
      <c r="C12" s="3" t="str">
        <f>CHOOSE(DOE!C10,C$2,C$3,C$4)</f>
        <v>250 mm/min</v>
      </c>
      <c r="D12" s="3" t="str">
        <f>CHOOSE(DOE!D10,D$2,D$3,D$4)</f>
        <v>40 % de He</v>
      </c>
      <c r="E12" s="3" t="str">
        <f>CHOOSE(DOE!E10,E$2,E$3,E$4)</f>
        <v>700 W</v>
      </c>
      <c r="F12" s="3" t="str">
        <f>CHOOSE(DOE!F10,F$2,F$3,F$4)</f>
        <v>10 mm</v>
      </c>
      <c r="G12" s="3" t="str">
        <f>CHOOSE(DOE!G10,G$2,G$3,G$4)</f>
        <v>1,39 mm</v>
      </c>
      <c r="H12" s="5">
        <v>25</v>
      </c>
    </row>
    <row r="13" spans="1:8" ht="16.5" thickTop="1" thickBot="1" x14ac:dyDescent="0.3">
      <c r="A13" s="3">
        <v>9</v>
      </c>
      <c r="B13" s="3" t="str">
        <f>CHOOSE(DOE!B11,B$2,B$3,B$4)</f>
        <v>0 jour</v>
      </c>
      <c r="C13" s="3" t="str">
        <f>CHOOSE(DOE!C11,C$2,C$3,C$4)</f>
        <v>250 mm/min</v>
      </c>
      <c r="D13" s="3" t="str">
        <f>CHOOSE(DOE!D11,D$2,D$3,D$4)</f>
        <v>40 % de He</v>
      </c>
      <c r="E13" s="3" t="str">
        <f>CHOOSE(DOE!E11,E$2,E$3,E$4)</f>
        <v>650 W</v>
      </c>
      <c r="F13" s="3" t="str">
        <f>CHOOSE(DOE!F11,F$2,F$3,F$4)</f>
        <v>15 mm</v>
      </c>
      <c r="G13" s="3" t="str">
        <f>CHOOSE(DOE!G11,G$2,G$3,G$4)</f>
        <v>1,24 mm</v>
      </c>
      <c r="H13" s="5">
        <v>7</v>
      </c>
    </row>
    <row r="14" spans="1:8" ht="16.5" thickTop="1" thickBot="1" x14ac:dyDescent="0.3">
      <c r="A14" s="3">
        <v>10</v>
      </c>
      <c r="B14" s="3" t="str">
        <f>CHOOSE(DOE!B12,B$2,B$3,B$4)</f>
        <v>0 jour</v>
      </c>
      <c r="C14" s="3" t="str">
        <f>CHOOSE(DOE!C12,C$2,C$3,C$4)</f>
        <v>200 mm/min</v>
      </c>
      <c r="D14" s="3" t="str">
        <f>CHOOSE(DOE!D12,D$2,D$3,D$4)</f>
        <v>50 % de He</v>
      </c>
      <c r="E14" s="3" t="str">
        <f>CHOOSE(DOE!E12,E$2,E$3,E$4)</f>
        <v>700 W</v>
      </c>
      <c r="F14" s="3" t="str">
        <f>CHOOSE(DOE!F12,F$2,F$3,F$4)</f>
        <v>5 mm</v>
      </c>
      <c r="G14" s="3" t="str">
        <f>CHOOSE(DOE!G12,G$2,G$3,G$4)</f>
        <v>1,39 mm</v>
      </c>
      <c r="H14" s="5">
        <v>16</v>
      </c>
    </row>
    <row r="15" spans="1:8" ht="16.5" thickTop="1" thickBot="1" x14ac:dyDescent="0.3">
      <c r="A15" s="3">
        <v>11</v>
      </c>
      <c r="B15" s="3" t="str">
        <f>CHOOSE(DOE!B13,B$2,B$3,B$4)</f>
        <v>20 jours</v>
      </c>
      <c r="C15" s="3" t="str">
        <f>CHOOSE(DOE!C13,C$2,C$3,C$4)</f>
        <v>250 mm/min</v>
      </c>
      <c r="D15" s="3" t="str">
        <f>CHOOSE(DOE!D13,D$2,D$3,D$4)</f>
        <v>30 % de He</v>
      </c>
      <c r="E15" s="3" t="str">
        <f>CHOOSE(DOE!E13,E$2,E$3,E$4)</f>
        <v>650 W</v>
      </c>
      <c r="F15" s="3" t="str">
        <f>CHOOSE(DOE!F13,F$2,F$3,F$4)</f>
        <v>5 mm</v>
      </c>
      <c r="G15" s="3" t="str">
        <f>CHOOSE(DOE!G13,G$2,G$3,G$4)</f>
        <v>1,39 mm</v>
      </c>
      <c r="H15" s="5">
        <v>31</v>
      </c>
    </row>
    <row r="16" spans="1:8" ht="16.5" thickTop="1" thickBot="1" x14ac:dyDescent="0.3">
      <c r="A16" s="3">
        <v>12</v>
      </c>
      <c r="B16" s="3" t="str">
        <f>CHOOSE(DOE!B14,B$2,B$3,B$4)</f>
        <v>0 jour</v>
      </c>
      <c r="C16" s="3" t="str">
        <f>CHOOSE(DOE!C14,C$2,C$3,C$4)</f>
        <v>250 mm/min</v>
      </c>
      <c r="D16" s="3" t="str">
        <f>CHOOSE(DOE!D14,D$2,D$3,D$4)</f>
        <v>30 % de He</v>
      </c>
      <c r="E16" s="3" t="str">
        <f>CHOOSE(DOE!E14,E$2,E$3,E$4)</f>
        <v>700 W</v>
      </c>
      <c r="F16" s="3" t="str">
        <f>CHOOSE(DOE!F14,F$2,F$3,F$4)</f>
        <v>10 mm</v>
      </c>
      <c r="G16" s="3" t="str">
        <f>CHOOSE(DOE!G14,G$2,G$3,G$4)</f>
        <v>1,54 mm</v>
      </c>
      <c r="H16" s="5">
        <v>34</v>
      </c>
    </row>
    <row r="17" spans="1:8" ht="16.5" thickTop="1" thickBot="1" x14ac:dyDescent="0.3">
      <c r="A17" s="3">
        <v>13</v>
      </c>
      <c r="B17" s="3" t="str">
        <f>CHOOSE(DOE!B15,B$2,B$3,B$4)</f>
        <v>20 jours</v>
      </c>
      <c r="C17" s="3" t="str">
        <f>CHOOSE(DOE!C15,C$2,C$3,C$4)</f>
        <v>300 mm/min</v>
      </c>
      <c r="D17" s="3" t="str">
        <f>CHOOSE(DOE!D15,D$2,D$3,D$4)</f>
        <v>40 % de He</v>
      </c>
      <c r="E17" s="3" t="str">
        <f>CHOOSE(DOE!E15,E$2,E$3,E$4)</f>
        <v>700 W</v>
      </c>
      <c r="F17" s="3" t="str">
        <f>CHOOSE(DOE!F15,F$2,F$3,F$4)</f>
        <v>5 mm</v>
      </c>
      <c r="G17" s="3" t="str">
        <f>CHOOSE(DOE!G15,G$2,G$3,G$4)</f>
        <v>1,24 mm</v>
      </c>
      <c r="H17" s="5">
        <v>19</v>
      </c>
    </row>
    <row r="18" spans="1:8" ht="16.5" thickTop="1" thickBot="1" x14ac:dyDescent="0.3">
      <c r="A18" s="3">
        <v>14</v>
      </c>
      <c r="B18" s="3" t="str">
        <f>CHOOSE(DOE!B16,B$2,B$3,B$4)</f>
        <v>20 jours</v>
      </c>
      <c r="C18" s="3" t="str">
        <f>CHOOSE(DOE!C16,C$2,C$3,C$4)</f>
        <v>200 mm/min</v>
      </c>
      <c r="D18" s="3" t="str">
        <f>CHOOSE(DOE!D16,D$2,D$3,D$4)</f>
        <v>30 % de He</v>
      </c>
      <c r="E18" s="3" t="str">
        <f>CHOOSE(DOE!E16,E$2,E$3,E$4)</f>
        <v>750 W</v>
      </c>
      <c r="F18" s="3" t="str">
        <f>CHOOSE(DOE!F16,F$2,F$3,F$4)</f>
        <v>10 mm</v>
      </c>
      <c r="G18" s="3" t="str">
        <f>CHOOSE(DOE!G16,G$2,G$3,G$4)</f>
        <v>1,24 mm</v>
      </c>
      <c r="H18" s="5">
        <v>14</v>
      </c>
    </row>
    <row r="19" spans="1:8" ht="16.5" thickTop="1" thickBot="1" x14ac:dyDescent="0.3">
      <c r="A19" s="3">
        <v>15</v>
      </c>
      <c r="B19" s="3" t="str">
        <f>CHOOSE(DOE!B17,B$2,B$3,B$4)</f>
        <v>40 jours</v>
      </c>
      <c r="C19" s="3" t="str">
        <f>CHOOSE(DOE!C17,C$2,C$3,C$4)</f>
        <v>200 mm/min</v>
      </c>
      <c r="D19" s="3" t="str">
        <f>CHOOSE(DOE!D17,D$2,D$3,D$4)</f>
        <v>40 % de He</v>
      </c>
      <c r="E19" s="3" t="str">
        <f>CHOOSE(DOE!E17,E$2,E$3,E$4)</f>
        <v>650 W</v>
      </c>
      <c r="F19" s="3" t="str">
        <f>CHOOSE(DOE!F17,F$2,F$3,F$4)</f>
        <v>10 mm</v>
      </c>
      <c r="G19" s="3" t="str">
        <f>CHOOSE(DOE!G17,G$2,G$3,G$4)</f>
        <v>1,39 mm</v>
      </c>
      <c r="H19" s="5">
        <v>27</v>
      </c>
    </row>
    <row r="20" spans="1:8" ht="16.5" thickTop="1" thickBot="1" x14ac:dyDescent="0.3">
      <c r="A20" s="3">
        <v>16</v>
      </c>
      <c r="B20" s="3" t="str">
        <f>CHOOSE(DOE!B18,B$2,B$3,B$4)</f>
        <v>20 jours</v>
      </c>
      <c r="C20" s="3" t="str">
        <f>CHOOSE(DOE!C18,C$2,C$3,C$4)</f>
        <v>250 mm/min</v>
      </c>
      <c r="D20" s="3" t="str">
        <f>CHOOSE(DOE!D18,D$2,D$3,D$4)</f>
        <v>40 % de He</v>
      </c>
      <c r="E20" s="3" t="str">
        <f>CHOOSE(DOE!E18,E$2,E$3,E$4)</f>
        <v>700 W</v>
      </c>
      <c r="F20" s="3" t="str">
        <f>CHOOSE(DOE!F18,F$2,F$3,F$4)</f>
        <v>10 mm</v>
      </c>
      <c r="G20" s="3" t="str">
        <f>CHOOSE(DOE!G18,G$2,G$3,G$4)</f>
        <v>1,39 mm</v>
      </c>
      <c r="H20" s="5">
        <v>25</v>
      </c>
    </row>
    <row r="21" spans="1:8" ht="15.75" thickTop="1" x14ac:dyDescent="0.25"/>
  </sheetData>
  <conditionalFormatting sqref="B6:G20">
    <cfRule type="cellIs" dxfId="0" priority="1" stopIfTrue="1" operator="notEqual">
      <formula>B5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78"/>
  <sheetViews>
    <sheetView showGridLines="0" zoomScale="115" zoomScaleNormal="115" workbookViewId="0">
      <selection activeCell="T2" sqref="T2:T14"/>
    </sheetView>
  </sheetViews>
  <sheetFormatPr baseColWidth="10" defaultRowHeight="15" x14ac:dyDescent="0.25"/>
  <cols>
    <col min="1" max="18" width="3.28515625" style="2" customWidth="1"/>
    <col min="19" max="19" width="4.7109375" style="2" bestFit="1" customWidth="1"/>
    <col min="20" max="20" width="3.28515625" style="2" customWidth="1"/>
    <col min="21" max="21" width="9.140625" style="2" customWidth="1"/>
    <col min="22" max="24" width="3.28515625" style="2" customWidth="1"/>
    <col min="25" max="26" width="12.85546875" style="2" bestFit="1" customWidth="1"/>
    <col min="27" max="256" width="3.28515625" style="2" customWidth="1"/>
    <col min="257" max="16384" width="11.42578125" style="2"/>
  </cols>
  <sheetData>
    <row r="1" spans="1:42" ht="30" x14ac:dyDescent="0.25">
      <c r="A1" s="2" t="s">
        <v>37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U1" s="4" t="s">
        <v>56</v>
      </c>
      <c r="Y1" s="2" t="s">
        <v>63</v>
      </c>
      <c r="Z1" s="2" t="s">
        <v>64</v>
      </c>
      <c r="AA1" s="2" t="s">
        <v>65</v>
      </c>
      <c r="AB1" s="2" t="s">
        <v>66</v>
      </c>
      <c r="AC1" s="2" t="s">
        <v>71</v>
      </c>
      <c r="AD1" s="2" t="s">
        <v>72</v>
      </c>
      <c r="AE1" s="2" t="s">
        <v>67</v>
      </c>
      <c r="AF1" s="2" t="s">
        <v>73</v>
      </c>
      <c r="AG1" s="2" t="s">
        <v>74</v>
      </c>
      <c r="AH1" s="2" t="s">
        <v>68</v>
      </c>
      <c r="AI1" s="2" t="s">
        <v>75</v>
      </c>
      <c r="AJ1" s="2" t="s">
        <v>76</v>
      </c>
      <c r="AK1" s="2" t="s">
        <v>69</v>
      </c>
      <c r="AL1" s="2" t="s">
        <v>77</v>
      </c>
      <c r="AM1" s="2" t="s">
        <v>78</v>
      </c>
      <c r="AN1" s="2" t="s">
        <v>70</v>
      </c>
      <c r="AO1" s="2" t="s">
        <v>79</v>
      </c>
      <c r="AP1" s="2" t="s">
        <v>80</v>
      </c>
    </row>
    <row r="2" spans="1:42" x14ac:dyDescent="0.25">
      <c r="A2" s="2">
        <v>1</v>
      </c>
      <c r="B2" s="3">
        <v>1</v>
      </c>
      <c r="C2" s="3">
        <f>INDEX(Table,DOE!$B3,1)</f>
        <v>0</v>
      </c>
      <c r="D2" s="3">
        <f>INDEX(Table,DOE!$B3,2)</f>
        <v>1</v>
      </c>
      <c r="E2" s="3">
        <f>INDEX(Table,DOE!$C3,1)</f>
        <v>1</v>
      </c>
      <c r="F2" s="3">
        <f>INDEX(Table,DOE!$C3,2)</f>
        <v>0</v>
      </c>
      <c r="G2" s="3">
        <f>INDEX(Table,DOE!$D3,1)</f>
        <v>1</v>
      </c>
      <c r="H2" s="3">
        <f>INDEX(Table,DOE!$D3,2)</f>
        <v>0</v>
      </c>
      <c r="I2" s="3">
        <f>INDEX(Table,DOE!$E3,1)</f>
        <v>0</v>
      </c>
      <c r="J2" s="3">
        <f>INDEX(Table,DOE!$E3,2)</f>
        <v>1</v>
      </c>
      <c r="K2" s="3">
        <f>INDEX(Table,DOE!$F3,1)</f>
        <v>-1</v>
      </c>
      <c r="L2" s="3">
        <f>INDEX(Table,DOE!$F3,2)</f>
        <v>-1</v>
      </c>
      <c r="M2" s="3">
        <f>INDEX(Table,DOE!$G3,1)</f>
        <v>0</v>
      </c>
      <c r="N2" s="3">
        <f>INDEX(Table,DOE!$G3,2)</f>
        <v>1</v>
      </c>
      <c r="R2" s="2">
        <v>1</v>
      </c>
      <c r="S2" s="6" t="s">
        <v>38</v>
      </c>
      <c r="T2" s="2">
        <f t="array" ref="T2:T14">MMULT(Sol,Y)</f>
        <v>25.000000000000007</v>
      </c>
      <c r="U2" s="6" t="s">
        <v>38</v>
      </c>
      <c r="V2" s="2">
        <f>T2</f>
        <v>25.000000000000007</v>
      </c>
      <c r="Y2" s="2">
        <f>$V$2+$V$3</f>
        <v>20.541666666666671</v>
      </c>
      <c r="Z2" s="2">
        <f>$V$2+$V$4</f>
        <v>26.166666666666675</v>
      </c>
      <c r="AA2" s="2">
        <f>$V$2+$V$5</f>
        <v>28.291666666666675</v>
      </c>
      <c r="AB2" s="2">
        <f>$V$2+$V$6</f>
        <v>21.500000000000007</v>
      </c>
      <c r="AC2" s="2">
        <f>$V$2+$V$7</f>
        <v>24.000000000000007</v>
      </c>
      <c r="AD2" s="2">
        <f>$V$2+$V$8</f>
        <v>29.500000000000007</v>
      </c>
      <c r="AE2" s="2">
        <f>$V$2+$V$9</f>
        <v>27.750000000000007</v>
      </c>
      <c r="AF2" s="2">
        <f>$V$2+$V$10</f>
        <v>24.000000000000007</v>
      </c>
      <c r="AG2" s="2">
        <f>$V$2+$V$11</f>
        <v>23.250000000000007</v>
      </c>
      <c r="AH2" s="2">
        <f>$V$2+$V$12</f>
        <v>26.875000000000007</v>
      </c>
      <c r="AI2" s="2">
        <f>$V$2+$V$13</f>
        <v>24.500000000000007</v>
      </c>
      <c r="AJ2" s="2">
        <f>$V$2+$V$14</f>
        <v>23.625000000000007</v>
      </c>
      <c r="AK2" s="2">
        <f>$V$2+$V$15</f>
        <v>26.041666666666671</v>
      </c>
      <c r="AL2" s="2">
        <f>$V$2+$V$16</f>
        <v>26.166666666666671</v>
      </c>
      <c r="AM2" s="2">
        <f>$V$2+$V$17</f>
        <v>22.791666666666675</v>
      </c>
      <c r="AN2" s="2">
        <f>$V$2+$V$18</f>
        <v>13.791666666666671</v>
      </c>
      <c r="AO2" s="2">
        <f>$V$2+$V$19</f>
        <v>25.166666666666671</v>
      </c>
      <c r="AP2" s="2">
        <f>$V$2+$V$20</f>
        <v>36.041666666666679</v>
      </c>
    </row>
    <row r="3" spans="1:42" ht="15.75" thickBot="1" x14ac:dyDescent="0.3">
      <c r="A3" s="2">
        <v>2</v>
      </c>
      <c r="B3" s="3">
        <v>1</v>
      </c>
      <c r="C3" s="3">
        <f>INDEX(Table,DOE!$B4,1)</f>
        <v>0</v>
      </c>
      <c r="D3" s="3">
        <f>INDEX(Table,DOE!$B4,2)</f>
        <v>1</v>
      </c>
      <c r="E3" s="3">
        <f>INDEX(Table,DOE!$C4,1)</f>
        <v>0</v>
      </c>
      <c r="F3" s="3">
        <f>INDEX(Table,DOE!$C4,2)</f>
        <v>1</v>
      </c>
      <c r="G3" s="3">
        <f>INDEX(Table,DOE!$D4,1)</f>
        <v>-1</v>
      </c>
      <c r="H3" s="3">
        <f>INDEX(Table,DOE!$D4,2)</f>
        <v>-1</v>
      </c>
      <c r="I3" s="3">
        <f>INDEX(Table,DOE!$E4,1)</f>
        <v>1</v>
      </c>
      <c r="J3" s="3">
        <f>INDEX(Table,DOE!$E4,2)</f>
        <v>0</v>
      </c>
      <c r="K3" s="3">
        <f>INDEX(Table,DOE!$F4,1)</f>
        <v>0</v>
      </c>
      <c r="L3" s="3">
        <f>INDEX(Table,DOE!$F4,2)</f>
        <v>1</v>
      </c>
      <c r="M3" s="3">
        <f>INDEX(Table,DOE!$G4,1)</f>
        <v>1</v>
      </c>
      <c r="N3" s="3">
        <f>INDEX(Table,DOE!$G4,2)</f>
        <v>0</v>
      </c>
      <c r="R3" s="2">
        <v>2</v>
      </c>
      <c r="S3" s="6" t="s">
        <v>39</v>
      </c>
      <c r="T3" s="2">
        <v>1.1666666666666672</v>
      </c>
      <c r="U3" s="6" t="s">
        <v>57</v>
      </c>
      <c r="V3" s="2">
        <f>-SUM(V4:V5)</f>
        <v>-4.4583333333333339</v>
      </c>
    </row>
    <row r="4" spans="1:42" ht="21.75" thickTop="1" thickBot="1" x14ac:dyDescent="0.3">
      <c r="A4" s="2">
        <v>3</v>
      </c>
      <c r="B4" s="3">
        <v>1</v>
      </c>
      <c r="C4" s="3">
        <f>INDEX(Table,DOE!$B5,1)</f>
        <v>1</v>
      </c>
      <c r="D4" s="3">
        <f>INDEX(Table,DOE!$B5,2)</f>
        <v>0</v>
      </c>
      <c r="E4" s="3">
        <f>INDEX(Table,DOE!$C5,1)</f>
        <v>1</v>
      </c>
      <c r="F4" s="3">
        <f>INDEX(Table,DOE!$C5,2)</f>
        <v>0</v>
      </c>
      <c r="G4" s="3">
        <f>INDEX(Table,DOE!$D5,1)</f>
        <v>0</v>
      </c>
      <c r="H4" s="3">
        <f>INDEX(Table,DOE!$D5,2)</f>
        <v>1</v>
      </c>
      <c r="I4" s="3">
        <f>INDEX(Table,DOE!$E5,1)</f>
        <v>0</v>
      </c>
      <c r="J4" s="3">
        <f>INDEX(Table,DOE!$E5,2)</f>
        <v>1</v>
      </c>
      <c r="K4" s="3">
        <f>INDEX(Table,DOE!$F5,1)</f>
        <v>0</v>
      </c>
      <c r="L4" s="3">
        <f>INDEX(Table,DOE!$F5,2)</f>
        <v>1</v>
      </c>
      <c r="M4" s="3">
        <f>INDEX(Table,DOE!$G5,1)</f>
        <v>1</v>
      </c>
      <c r="N4" s="3">
        <f>INDEX(Table,DOE!$G5,2)</f>
        <v>0</v>
      </c>
      <c r="R4" s="2">
        <v>3</v>
      </c>
      <c r="S4" s="6" t="s">
        <v>40</v>
      </c>
      <c r="T4" s="2">
        <v>3.291666666666667</v>
      </c>
      <c r="U4" s="6" t="s">
        <v>39</v>
      </c>
      <c r="V4" s="2">
        <f>T3</f>
        <v>1.1666666666666672</v>
      </c>
      <c r="Y4" s="10" t="s">
        <v>7</v>
      </c>
      <c r="Z4" s="11" t="s">
        <v>15</v>
      </c>
      <c r="AA4" s="3">
        <f>Y2</f>
        <v>20.541666666666671</v>
      </c>
    </row>
    <row r="5" spans="1:42" ht="16.5" thickTop="1" thickBot="1" x14ac:dyDescent="0.3">
      <c r="A5" s="2">
        <v>4</v>
      </c>
      <c r="B5" s="3">
        <v>1</v>
      </c>
      <c r="C5" s="3">
        <f>INDEX(Table,DOE!$B6,1)</f>
        <v>0</v>
      </c>
      <c r="D5" s="3">
        <f>INDEX(Table,DOE!$B6,2)</f>
        <v>1</v>
      </c>
      <c r="E5" s="3">
        <f>INDEX(Table,DOE!$C6,1)</f>
        <v>1</v>
      </c>
      <c r="F5" s="3">
        <f>INDEX(Table,DOE!$C6,2)</f>
        <v>0</v>
      </c>
      <c r="G5" s="3">
        <f>INDEX(Table,DOE!$D6,1)</f>
        <v>0</v>
      </c>
      <c r="H5" s="3">
        <f>INDEX(Table,DOE!$D6,2)</f>
        <v>1</v>
      </c>
      <c r="I5" s="3">
        <f>INDEX(Table,DOE!$E6,1)</f>
        <v>1</v>
      </c>
      <c r="J5" s="3">
        <f>INDEX(Table,DOE!$E6,2)</f>
        <v>0</v>
      </c>
      <c r="K5" s="3">
        <f>INDEX(Table,DOE!$F6,1)</f>
        <v>1</v>
      </c>
      <c r="L5" s="3">
        <f>INDEX(Table,DOE!$F6,2)</f>
        <v>0</v>
      </c>
      <c r="M5" s="3">
        <f>INDEX(Table,DOE!$G6,1)</f>
        <v>-1</v>
      </c>
      <c r="N5" s="3">
        <f>INDEX(Table,DOE!$G6,2)</f>
        <v>-1</v>
      </c>
      <c r="R5" s="2">
        <v>4</v>
      </c>
      <c r="S5" s="6" t="s">
        <v>41</v>
      </c>
      <c r="T5" s="2">
        <v>-1.0000000000000004</v>
      </c>
      <c r="U5" s="6" t="s">
        <v>40</v>
      </c>
      <c r="V5" s="2">
        <f>T4</f>
        <v>3.291666666666667</v>
      </c>
      <c r="Y5" s="8"/>
      <c r="Z5" s="11" t="s">
        <v>81</v>
      </c>
      <c r="AA5" s="3">
        <f>Z2</f>
        <v>26.166666666666675</v>
      </c>
    </row>
    <row r="6" spans="1:42" ht="16.5" thickTop="1" thickBot="1" x14ac:dyDescent="0.3">
      <c r="A6" s="2">
        <v>5</v>
      </c>
      <c r="B6" s="3">
        <v>1</v>
      </c>
      <c r="C6" s="3">
        <f>INDEX(Table,DOE!$B7,1)</f>
        <v>1</v>
      </c>
      <c r="D6" s="3">
        <f>INDEX(Table,DOE!$B7,2)</f>
        <v>0</v>
      </c>
      <c r="E6" s="3">
        <f>INDEX(Table,DOE!$C7,1)</f>
        <v>-1</v>
      </c>
      <c r="F6" s="3">
        <f>INDEX(Table,DOE!$C7,2)</f>
        <v>-1</v>
      </c>
      <c r="G6" s="3">
        <f>INDEX(Table,DOE!$D7,1)</f>
        <v>1</v>
      </c>
      <c r="H6" s="3">
        <f>INDEX(Table,DOE!$D7,2)</f>
        <v>0</v>
      </c>
      <c r="I6" s="3">
        <f>INDEX(Table,DOE!$E7,1)</f>
        <v>1</v>
      </c>
      <c r="J6" s="3">
        <f>INDEX(Table,DOE!$E7,2)</f>
        <v>0</v>
      </c>
      <c r="K6" s="3">
        <f>INDEX(Table,DOE!$F7,1)</f>
        <v>0</v>
      </c>
      <c r="L6" s="3">
        <f>INDEX(Table,DOE!$F7,2)</f>
        <v>1</v>
      </c>
      <c r="M6" s="3">
        <f>INDEX(Table,DOE!$G7,1)</f>
        <v>0</v>
      </c>
      <c r="N6" s="3">
        <f>INDEX(Table,DOE!$G7,2)</f>
        <v>1</v>
      </c>
      <c r="R6" s="2">
        <v>5</v>
      </c>
      <c r="S6" s="6" t="s">
        <v>42</v>
      </c>
      <c r="T6" s="2">
        <v>4.5000000000000009</v>
      </c>
      <c r="U6" s="6" t="s">
        <v>58</v>
      </c>
      <c r="V6" s="2">
        <f>-SUM(V7:V8)</f>
        <v>-3.5000000000000004</v>
      </c>
      <c r="Y6" s="8"/>
      <c r="Z6" s="11" t="s">
        <v>31</v>
      </c>
      <c r="AA6" s="3">
        <f>AA2</f>
        <v>28.291666666666675</v>
      </c>
    </row>
    <row r="7" spans="1:42" ht="16.5" thickTop="1" thickBot="1" x14ac:dyDescent="0.3">
      <c r="A7" s="2">
        <v>6</v>
      </c>
      <c r="B7" s="3">
        <v>1</v>
      </c>
      <c r="C7" s="3">
        <f>INDEX(Table,DOE!$B8,1)</f>
        <v>1</v>
      </c>
      <c r="D7" s="3">
        <f>INDEX(Table,DOE!$B8,2)</f>
        <v>0</v>
      </c>
      <c r="E7" s="3">
        <f>INDEX(Table,DOE!$C8,1)</f>
        <v>0</v>
      </c>
      <c r="F7" s="3">
        <f>INDEX(Table,DOE!$C8,2)</f>
        <v>1</v>
      </c>
      <c r="G7" s="3">
        <f>INDEX(Table,DOE!$D8,1)</f>
        <v>0</v>
      </c>
      <c r="H7" s="3">
        <f>INDEX(Table,DOE!$D8,2)</f>
        <v>1</v>
      </c>
      <c r="I7" s="3">
        <f>INDEX(Table,DOE!$E8,1)</f>
        <v>-1</v>
      </c>
      <c r="J7" s="3">
        <f>INDEX(Table,DOE!$E8,2)</f>
        <v>-1</v>
      </c>
      <c r="K7" s="3">
        <f>INDEX(Table,DOE!$F8,1)</f>
        <v>1</v>
      </c>
      <c r="L7" s="3">
        <f>INDEX(Table,DOE!$F8,2)</f>
        <v>0</v>
      </c>
      <c r="M7" s="3">
        <f>INDEX(Table,DOE!$G8,1)</f>
        <v>0</v>
      </c>
      <c r="N7" s="3">
        <f>INDEX(Table,DOE!$G8,2)</f>
        <v>1</v>
      </c>
      <c r="R7" s="2">
        <v>6</v>
      </c>
      <c r="S7" s="6" t="s">
        <v>43</v>
      </c>
      <c r="T7" s="2">
        <v>-1.0000000000000009</v>
      </c>
      <c r="U7" s="6" t="s">
        <v>41</v>
      </c>
      <c r="V7" s="2">
        <f>T5</f>
        <v>-1.0000000000000004</v>
      </c>
      <c r="Y7" s="9" t="s">
        <v>82</v>
      </c>
      <c r="Z7" s="9" t="s">
        <v>16</v>
      </c>
      <c r="AB7" s="3">
        <f>AB2</f>
        <v>21.500000000000007</v>
      </c>
    </row>
    <row r="8" spans="1:42" ht="16.5" thickTop="1" thickBot="1" x14ac:dyDescent="0.3">
      <c r="A8" s="2">
        <v>7</v>
      </c>
      <c r="B8" s="3">
        <v>1</v>
      </c>
      <c r="C8" s="3">
        <f>INDEX(Table,DOE!$B9,1)</f>
        <v>-1</v>
      </c>
      <c r="D8" s="3">
        <f>INDEX(Table,DOE!$B9,2)</f>
        <v>-1</v>
      </c>
      <c r="E8" s="3">
        <f>INDEX(Table,DOE!$C9,1)</f>
        <v>0</v>
      </c>
      <c r="F8" s="3">
        <f>INDEX(Table,DOE!$C9,2)</f>
        <v>1</v>
      </c>
      <c r="G8" s="3">
        <f>INDEX(Table,DOE!$D9,1)</f>
        <v>1</v>
      </c>
      <c r="H8" s="3">
        <f>INDEX(Table,DOE!$D9,2)</f>
        <v>0</v>
      </c>
      <c r="I8" s="3">
        <f>INDEX(Table,DOE!$E9,1)</f>
        <v>0</v>
      </c>
      <c r="J8" s="3">
        <f>INDEX(Table,DOE!$E9,2)</f>
        <v>1</v>
      </c>
      <c r="K8" s="3">
        <f>INDEX(Table,DOE!$F9,1)</f>
        <v>1</v>
      </c>
      <c r="L8" s="3">
        <f>INDEX(Table,DOE!$F9,2)</f>
        <v>0</v>
      </c>
      <c r="M8" s="3">
        <f>INDEX(Table,DOE!$G9,1)</f>
        <v>1</v>
      </c>
      <c r="N8" s="3">
        <f>INDEX(Table,DOE!$G9,2)</f>
        <v>0</v>
      </c>
      <c r="R8" s="2">
        <v>7</v>
      </c>
      <c r="S8" s="6" t="s">
        <v>44</v>
      </c>
      <c r="T8" s="2">
        <v>-1.75</v>
      </c>
      <c r="U8" s="6" t="s">
        <v>42</v>
      </c>
      <c r="V8" s="2">
        <f>T6</f>
        <v>4.5000000000000009</v>
      </c>
      <c r="Y8" s="8"/>
      <c r="Z8" s="9" t="s">
        <v>24</v>
      </c>
      <c r="AB8" s="3">
        <f>AC2</f>
        <v>24.000000000000007</v>
      </c>
    </row>
    <row r="9" spans="1:42" ht="16.5" thickTop="1" thickBot="1" x14ac:dyDescent="0.3">
      <c r="A9" s="2">
        <v>8</v>
      </c>
      <c r="B9" s="3">
        <v>1</v>
      </c>
      <c r="C9" s="3">
        <f>INDEX(Table,DOE!$B10,1)</f>
        <v>1</v>
      </c>
      <c r="D9" s="3">
        <f>INDEX(Table,DOE!$B10,2)</f>
        <v>0</v>
      </c>
      <c r="E9" s="3">
        <f>INDEX(Table,DOE!$C10,1)</f>
        <v>1</v>
      </c>
      <c r="F9" s="3">
        <f>INDEX(Table,DOE!$C10,2)</f>
        <v>0</v>
      </c>
      <c r="G9" s="3">
        <f>INDEX(Table,DOE!$D10,1)</f>
        <v>1</v>
      </c>
      <c r="H9" s="3">
        <f>INDEX(Table,DOE!$D10,2)</f>
        <v>0</v>
      </c>
      <c r="I9" s="3">
        <f>INDEX(Table,DOE!$E10,1)</f>
        <v>1</v>
      </c>
      <c r="J9" s="3">
        <f>INDEX(Table,DOE!$E10,2)</f>
        <v>0</v>
      </c>
      <c r="K9" s="3">
        <f>INDEX(Table,DOE!$F10,1)</f>
        <v>1</v>
      </c>
      <c r="L9" s="3">
        <f>INDEX(Table,DOE!$F10,2)</f>
        <v>0</v>
      </c>
      <c r="M9" s="3">
        <f>INDEX(Table,DOE!$G10,1)</f>
        <v>1</v>
      </c>
      <c r="N9" s="3">
        <f>INDEX(Table,DOE!$G10,2)</f>
        <v>0</v>
      </c>
      <c r="R9" s="2">
        <v>8</v>
      </c>
      <c r="S9" s="6" t="s">
        <v>45</v>
      </c>
      <c r="T9" s="2">
        <v>-0.49999999999999956</v>
      </c>
      <c r="U9" s="6" t="s">
        <v>59</v>
      </c>
      <c r="V9" s="2">
        <f>-SUM(V10:V11)</f>
        <v>2.7500000000000009</v>
      </c>
      <c r="Y9" s="8"/>
      <c r="Z9" s="9" t="s">
        <v>32</v>
      </c>
      <c r="AB9" s="3">
        <f>AD2</f>
        <v>29.500000000000007</v>
      </c>
    </row>
    <row r="10" spans="1:42" ht="21.75" thickTop="1" thickBot="1" x14ac:dyDescent="0.3">
      <c r="A10" s="2">
        <v>9</v>
      </c>
      <c r="B10" s="3">
        <v>1</v>
      </c>
      <c r="C10" s="3">
        <f>INDEX(Table,DOE!$B11,1)</f>
        <v>-1</v>
      </c>
      <c r="D10" s="3">
        <f>INDEX(Table,DOE!$B11,2)</f>
        <v>-1</v>
      </c>
      <c r="E10" s="3">
        <f>INDEX(Table,DOE!$C11,1)</f>
        <v>1</v>
      </c>
      <c r="F10" s="3">
        <f>INDEX(Table,DOE!$C11,2)</f>
        <v>0</v>
      </c>
      <c r="G10" s="3">
        <f>INDEX(Table,DOE!$D11,1)</f>
        <v>1</v>
      </c>
      <c r="H10" s="3">
        <f>INDEX(Table,DOE!$D11,2)</f>
        <v>0</v>
      </c>
      <c r="I10" s="3">
        <f>INDEX(Table,DOE!$E11,1)</f>
        <v>-1</v>
      </c>
      <c r="J10" s="3">
        <f>INDEX(Table,DOE!$E11,2)</f>
        <v>-1</v>
      </c>
      <c r="K10" s="3">
        <f>INDEX(Table,DOE!$F11,1)</f>
        <v>0</v>
      </c>
      <c r="L10" s="3">
        <f>INDEX(Table,DOE!$F11,2)</f>
        <v>1</v>
      </c>
      <c r="M10" s="3">
        <f>INDEX(Table,DOE!$G11,1)</f>
        <v>-1</v>
      </c>
      <c r="N10" s="3">
        <f>INDEX(Table,DOE!$G11,2)</f>
        <v>-1</v>
      </c>
      <c r="R10" s="2">
        <v>9</v>
      </c>
      <c r="S10" s="6" t="s">
        <v>48</v>
      </c>
      <c r="T10" s="2">
        <v>-1.3750000000000016</v>
      </c>
      <c r="U10" s="6" t="s">
        <v>43</v>
      </c>
      <c r="V10" s="2">
        <f>T7</f>
        <v>-1.0000000000000009</v>
      </c>
      <c r="Y10" s="10" t="s">
        <v>9</v>
      </c>
      <c r="Z10" s="9" t="s">
        <v>17</v>
      </c>
      <c r="AC10" s="3">
        <f>AE2</f>
        <v>27.750000000000007</v>
      </c>
    </row>
    <row r="11" spans="1:42" ht="16.5" thickTop="1" thickBot="1" x14ac:dyDescent="0.3">
      <c r="A11" s="2">
        <v>10</v>
      </c>
      <c r="B11" s="3">
        <v>1</v>
      </c>
      <c r="C11" s="3">
        <f>INDEX(Table,DOE!$B12,1)</f>
        <v>-1</v>
      </c>
      <c r="D11" s="3">
        <f>INDEX(Table,DOE!$B12,2)</f>
        <v>-1</v>
      </c>
      <c r="E11" s="3">
        <f>INDEX(Table,DOE!$C12,1)</f>
        <v>-1</v>
      </c>
      <c r="F11" s="3">
        <f>INDEX(Table,DOE!$C12,2)</f>
        <v>-1</v>
      </c>
      <c r="G11" s="3">
        <f>INDEX(Table,DOE!$D12,1)</f>
        <v>0</v>
      </c>
      <c r="H11" s="3">
        <f>INDEX(Table,DOE!$D12,2)</f>
        <v>1</v>
      </c>
      <c r="I11" s="3">
        <f>INDEX(Table,DOE!$E12,1)</f>
        <v>1</v>
      </c>
      <c r="J11" s="3">
        <f>INDEX(Table,DOE!$E12,2)</f>
        <v>0</v>
      </c>
      <c r="K11" s="3">
        <f>INDEX(Table,DOE!$F12,1)</f>
        <v>-1</v>
      </c>
      <c r="L11" s="3">
        <f>INDEX(Table,DOE!$F12,2)</f>
        <v>-1</v>
      </c>
      <c r="M11" s="3">
        <f>INDEX(Table,DOE!$G12,1)</f>
        <v>1</v>
      </c>
      <c r="N11" s="3">
        <f>INDEX(Table,DOE!$G12,2)</f>
        <v>0</v>
      </c>
      <c r="R11" s="2">
        <v>10</v>
      </c>
      <c r="S11" s="6" t="s">
        <v>46</v>
      </c>
      <c r="T11" s="2">
        <v>1.1666666666666661</v>
      </c>
      <c r="U11" s="6" t="s">
        <v>44</v>
      </c>
      <c r="V11" s="2">
        <f>T8</f>
        <v>-1.75</v>
      </c>
      <c r="Y11" s="8"/>
      <c r="Z11" s="9" t="s">
        <v>25</v>
      </c>
      <c r="AC11" s="3">
        <f>AF2</f>
        <v>24.000000000000007</v>
      </c>
    </row>
    <row r="12" spans="1:42" ht="16.5" thickTop="1" thickBot="1" x14ac:dyDescent="0.3">
      <c r="A12" s="2">
        <v>11</v>
      </c>
      <c r="B12" s="3">
        <v>1</v>
      </c>
      <c r="C12" s="3">
        <f>INDEX(Table,DOE!$B13,1)</f>
        <v>1</v>
      </c>
      <c r="D12" s="3">
        <f>INDEX(Table,DOE!$B13,2)</f>
        <v>0</v>
      </c>
      <c r="E12" s="3">
        <f>INDEX(Table,DOE!$C13,1)</f>
        <v>1</v>
      </c>
      <c r="F12" s="3">
        <f>INDEX(Table,DOE!$C13,2)</f>
        <v>0</v>
      </c>
      <c r="G12" s="3">
        <f>INDEX(Table,DOE!$D13,1)</f>
        <v>-1</v>
      </c>
      <c r="H12" s="3">
        <f>INDEX(Table,DOE!$D13,2)</f>
        <v>-1</v>
      </c>
      <c r="I12" s="3">
        <f>INDEX(Table,DOE!$E13,1)</f>
        <v>-1</v>
      </c>
      <c r="J12" s="3">
        <f>INDEX(Table,DOE!$E13,2)</f>
        <v>-1</v>
      </c>
      <c r="K12" s="3">
        <f>INDEX(Table,DOE!$F13,1)</f>
        <v>-1</v>
      </c>
      <c r="L12" s="3">
        <f>INDEX(Table,DOE!$F13,2)</f>
        <v>-1</v>
      </c>
      <c r="M12" s="3">
        <f>INDEX(Table,DOE!$G13,1)</f>
        <v>1</v>
      </c>
      <c r="N12" s="3">
        <f>INDEX(Table,DOE!$G13,2)</f>
        <v>0</v>
      </c>
      <c r="R12" s="2">
        <v>11</v>
      </c>
      <c r="S12" s="6" t="s">
        <v>49</v>
      </c>
      <c r="T12" s="2">
        <v>-2.2083333333333321</v>
      </c>
      <c r="U12" s="6" t="s">
        <v>60</v>
      </c>
      <c r="V12" s="2">
        <f>-SUM(V13:V14)</f>
        <v>1.8750000000000011</v>
      </c>
      <c r="Y12" s="8"/>
      <c r="Z12" s="9" t="s">
        <v>33</v>
      </c>
      <c r="AC12" s="3">
        <f>AG2</f>
        <v>23.250000000000007</v>
      </c>
    </row>
    <row r="13" spans="1:42" ht="16.5" thickTop="1" thickBot="1" x14ac:dyDescent="0.3">
      <c r="A13" s="2">
        <v>12</v>
      </c>
      <c r="B13" s="3">
        <v>1</v>
      </c>
      <c r="C13" s="3">
        <f>INDEX(Table,DOE!$B14,1)</f>
        <v>-1</v>
      </c>
      <c r="D13" s="3">
        <f>INDEX(Table,DOE!$B14,2)</f>
        <v>-1</v>
      </c>
      <c r="E13" s="3">
        <f>INDEX(Table,DOE!$C14,1)</f>
        <v>1</v>
      </c>
      <c r="F13" s="3">
        <f>INDEX(Table,DOE!$C14,2)</f>
        <v>0</v>
      </c>
      <c r="G13" s="3">
        <f>INDEX(Table,DOE!$D14,1)</f>
        <v>-1</v>
      </c>
      <c r="H13" s="3">
        <f>INDEX(Table,DOE!$D14,2)</f>
        <v>-1</v>
      </c>
      <c r="I13" s="3">
        <f>INDEX(Table,DOE!$E14,1)</f>
        <v>1</v>
      </c>
      <c r="J13" s="3">
        <f>INDEX(Table,DOE!$E14,2)</f>
        <v>0</v>
      </c>
      <c r="K13" s="3">
        <f>INDEX(Table,DOE!$F14,1)</f>
        <v>1</v>
      </c>
      <c r="L13" s="3">
        <f>INDEX(Table,DOE!$F14,2)</f>
        <v>0</v>
      </c>
      <c r="M13" s="3">
        <f>INDEX(Table,DOE!$G14,1)</f>
        <v>0</v>
      </c>
      <c r="N13" s="3">
        <f>INDEX(Table,DOE!$G14,2)</f>
        <v>1</v>
      </c>
      <c r="R13" s="2">
        <v>12</v>
      </c>
      <c r="S13" s="6" t="s">
        <v>47</v>
      </c>
      <c r="T13" s="2">
        <v>0.16666666666666607</v>
      </c>
      <c r="U13" s="6" t="s">
        <v>45</v>
      </c>
      <c r="V13" s="2">
        <f>T9</f>
        <v>-0.49999999999999956</v>
      </c>
      <c r="Y13" s="9" t="s">
        <v>10</v>
      </c>
      <c r="Z13" s="9" t="s">
        <v>18</v>
      </c>
      <c r="AD13" s="3">
        <f>AH2</f>
        <v>26.875000000000007</v>
      </c>
    </row>
    <row r="14" spans="1:42" ht="16.5" thickTop="1" thickBot="1" x14ac:dyDescent="0.3">
      <c r="A14" s="2">
        <v>13</v>
      </c>
      <c r="B14" s="3">
        <v>1</v>
      </c>
      <c r="C14" s="3">
        <f>INDEX(Table,DOE!$B15,1)</f>
        <v>1</v>
      </c>
      <c r="D14" s="3">
        <f>INDEX(Table,DOE!$B15,2)</f>
        <v>0</v>
      </c>
      <c r="E14" s="3">
        <f>INDEX(Table,DOE!$C15,1)</f>
        <v>0</v>
      </c>
      <c r="F14" s="3">
        <f>INDEX(Table,DOE!$C15,2)</f>
        <v>1</v>
      </c>
      <c r="G14" s="3">
        <f>INDEX(Table,DOE!$D15,1)</f>
        <v>1</v>
      </c>
      <c r="H14" s="3">
        <f>INDEX(Table,DOE!$D15,2)</f>
        <v>0</v>
      </c>
      <c r="I14" s="3">
        <f>INDEX(Table,DOE!$E15,1)</f>
        <v>1</v>
      </c>
      <c r="J14" s="3">
        <f>INDEX(Table,DOE!$E15,2)</f>
        <v>0</v>
      </c>
      <c r="K14" s="3">
        <f>INDEX(Table,DOE!$F15,1)</f>
        <v>-1</v>
      </c>
      <c r="L14" s="3">
        <f>INDEX(Table,DOE!$F15,2)</f>
        <v>-1</v>
      </c>
      <c r="M14" s="3">
        <f>INDEX(Table,DOE!$G15,1)</f>
        <v>-1</v>
      </c>
      <c r="N14" s="3">
        <f>INDEX(Table,DOE!$G15,2)</f>
        <v>-1</v>
      </c>
      <c r="R14" s="2">
        <v>13</v>
      </c>
      <c r="S14" s="6" t="s">
        <v>50</v>
      </c>
      <c r="T14" s="2">
        <v>11.04166666666667</v>
      </c>
      <c r="U14" s="6" t="s">
        <v>48</v>
      </c>
      <c r="V14" s="2">
        <f>T10</f>
        <v>-1.3750000000000016</v>
      </c>
      <c r="Y14" s="8"/>
      <c r="Z14" s="9" t="s">
        <v>26</v>
      </c>
      <c r="AD14" s="3">
        <f>AI2</f>
        <v>24.500000000000007</v>
      </c>
    </row>
    <row r="15" spans="1:42" ht="16.5" thickTop="1" thickBot="1" x14ac:dyDescent="0.3">
      <c r="A15" s="2">
        <v>14</v>
      </c>
      <c r="B15" s="3">
        <v>1</v>
      </c>
      <c r="C15" s="3">
        <f>INDEX(Table,DOE!$B16,1)</f>
        <v>1</v>
      </c>
      <c r="D15" s="3">
        <f>INDEX(Table,DOE!$B16,2)</f>
        <v>0</v>
      </c>
      <c r="E15" s="3">
        <f>INDEX(Table,DOE!$C16,1)</f>
        <v>-1</v>
      </c>
      <c r="F15" s="3">
        <f>INDEX(Table,DOE!$C16,2)</f>
        <v>-1</v>
      </c>
      <c r="G15" s="3">
        <f>INDEX(Table,DOE!$D16,1)</f>
        <v>-1</v>
      </c>
      <c r="H15" s="3">
        <f>INDEX(Table,DOE!$D16,2)</f>
        <v>-1</v>
      </c>
      <c r="I15" s="3">
        <f>INDEX(Table,DOE!$E16,1)</f>
        <v>0</v>
      </c>
      <c r="J15" s="3">
        <f>INDEX(Table,DOE!$E16,2)</f>
        <v>1</v>
      </c>
      <c r="K15" s="3">
        <f>INDEX(Table,DOE!$F16,1)</f>
        <v>1</v>
      </c>
      <c r="L15" s="3">
        <f>INDEX(Table,DOE!$F16,2)</f>
        <v>0</v>
      </c>
      <c r="M15" s="3">
        <f>INDEX(Table,DOE!$G16,1)</f>
        <v>-1</v>
      </c>
      <c r="N15" s="3">
        <f>INDEX(Table,DOE!$G16,2)</f>
        <v>-1</v>
      </c>
      <c r="U15" s="6" t="s">
        <v>61</v>
      </c>
      <c r="V15" s="2">
        <f>-SUM(V16:V17)</f>
        <v>1.0416666666666661</v>
      </c>
      <c r="Y15" s="8"/>
      <c r="Z15" s="9" t="s">
        <v>34</v>
      </c>
      <c r="AD15" s="3">
        <f>AJ2</f>
        <v>23.625000000000007</v>
      </c>
    </row>
    <row r="16" spans="1:42" ht="21.75" thickTop="1" thickBot="1" x14ac:dyDescent="0.3">
      <c r="A16" s="2">
        <v>15</v>
      </c>
      <c r="B16" s="3">
        <v>1</v>
      </c>
      <c r="C16" s="3">
        <f>INDEX(Table,DOE!$B17,1)</f>
        <v>0</v>
      </c>
      <c r="D16" s="3">
        <f>INDEX(Table,DOE!$B17,2)</f>
        <v>1</v>
      </c>
      <c r="E16" s="3">
        <f>INDEX(Table,DOE!$C17,1)</f>
        <v>-1</v>
      </c>
      <c r="F16" s="3">
        <f>INDEX(Table,DOE!$C17,2)</f>
        <v>-1</v>
      </c>
      <c r="G16" s="3">
        <f>INDEX(Table,DOE!$D17,1)</f>
        <v>1</v>
      </c>
      <c r="H16" s="3">
        <f>INDEX(Table,DOE!$D17,2)</f>
        <v>0</v>
      </c>
      <c r="I16" s="3">
        <f>INDEX(Table,DOE!$E17,1)</f>
        <v>-1</v>
      </c>
      <c r="J16" s="3">
        <f>INDEX(Table,DOE!$E17,2)</f>
        <v>-1</v>
      </c>
      <c r="K16" s="3">
        <f>INDEX(Table,DOE!$F17,1)</f>
        <v>1</v>
      </c>
      <c r="L16" s="3">
        <f>INDEX(Table,DOE!$F17,2)</f>
        <v>0</v>
      </c>
      <c r="M16" s="3">
        <f>INDEX(Table,DOE!$G17,1)</f>
        <v>1</v>
      </c>
      <c r="N16" s="3">
        <f>INDEX(Table,DOE!$G17,2)</f>
        <v>0</v>
      </c>
      <c r="U16" s="6" t="s">
        <v>46</v>
      </c>
      <c r="V16" s="2">
        <f>T11</f>
        <v>1.1666666666666661</v>
      </c>
      <c r="Y16" s="10" t="s">
        <v>83</v>
      </c>
      <c r="Z16" s="9" t="s">
        <v>19</v>
      </c>
      <c r="AE16" s="3">
        <f>AK2</f>
        <v>26.041666666666671</v>
      </c>
    </row>
    <row r="17" spans="1:32" ht="16.5" thickTop="1" thickBot="1" x14ac:dyDescent="0.3">
      <c r="A17" s="2">
        <v>16</v>
      </c>
      <c r="B17" s="3">
        <v>1</v>
      </c>
      <c r="C17" s="3">
        <f>INDEX(Table,DOE!$B18,1)</f>
        <v>1</v>
      </c>
      <c r="D17" s="3">
        <f>INDEX(Table,DOE!$B18,2)</f>
        <v>0</v>
      </c>
      <c r="E17" s="3">
        <f>INDEX(Table,DOE!$C18,1)</f>
        <v>1</v>
      </c>
      <c r="F17" s="3">
        <f>INDEX(Table,DOE!$C18,2)</f>
        <v>0</v>
      </c>
      <c r="G17" s="3">
        <f>INDEX(Table,DOE!$D18,1)</f>
        <v>1</v>
      </c>
      <c r="H17" s="3">
        <f>INDEX(Table,DOE!$D18,2)</f>
        <v>0</v>
      </c>
      <c r="I17" s="3">
        <f>INDEX(Table,DOE!$E18,1)</f>
        <v>1</v>
      </c>
      <c r="J17" s="3">
        <f>INDEX(Table,DOE!$E18,2)</f>
        <v>0</v>
      </c>
      <c r="K17" s="3">
        <f>INDEX(Table,DOE!$F18,1)</f>
        <v>1</v>
      </c>
      <c r="L17" s="3">
        <f>INDEX(Table,DOE!$F18,2)</f>
        <v>0</v>
      </c>
      <c r="M17" s="3">
        <f>INDEX(Table,DOE!$G18,1)</f>
        <v>1</v>
      </c>
      <c r="N17" s="3">
        <f>INDEX(Table,DOE!$G18,2)</f>
        <v>0</v>
      </c>
      <c r="U17" s="6" t="s">
        <v>49</v>
      </c>
      <c r="V17" s="2">
        <f>T12</f>
        <v>-2.2083333333333321</v>
      </c>
      <c r="Y17" s="8"/>
      <c r="Z17" s="9" t="s">
        <v>27</v>
      </c>
      <c r="AE17" s="3">
        <f>AL2</f>
        <v>26.166666666666671</v>
      </c>
    </row>
    <row r="18" spans="1:32" s="6" customFormat="1" ht="16.5" thickTop="1" thickBot="1" x14ac:dyDescent="0.3">
      <c r="B18" s="6" t="s">
        <v>38</v>
      </c>
      <c r="C18" s="6" t="s">
        <v>39</v>
      </c>
      <c r="D18" s="6" t="s">
        <v>40</v>
      </c>
      <c r="E18" s="6" t="s">
        <v>41</v>
      </c>
      <c r="F18" s="6" t="s">
        <v>42</v>
      </c>
      <c r="G18" s="6" t="s">
        <v>43</v>
      </c>
      <c r="H18" s="6" t="s">
        <v>44</v>
      </c>
      <c r="I18" s="6" t="s">
        <v>45</v>
      </c>
      <c r="J18" s="6" t="s">
        <v>48</v>
      </c>
      <c r="K18" s="6" t="s">
        <v>46</v>
      </c>
      <c r="L18" s="6" t="s">
        <v>49</v>
      </c>
      <c r="M18" s="6" t="s">
        <v>47</v>
      </c>
      <c r="N18" s="6" t="s">
        <v>50</v>
      </c>
      <c r="U18" s="6" t="s">
        <v>62</v>
      </c>
      <c r="V18" s="6">
        <f>-SUM(V19:V20)</f>
        <v>-11.208333333333336</v>
      </c>
      <c r="Y18" s="8"/>
      <c r="Z18" s="9" t="s">
        <v>35</v>
      </c>
      <c r="AE18" s="12">
        <f>AM2</f>
        <v>22.791666666666675</v>
      </c>
    </row>
    <row r="19" spans="1:32" ht="21.75" thickTop="1" thickBot="1" x14ac:dyDescent="0.3">
      <c r="U19" s="6" t="s">
        <v>47</v>
      </c>
      <c r="V19" s="2">
        <f>T13</f>
        <v>0.16666666666666607</v>
      </c>
      <c r="Y19" s="10" t="s">
        <v>12</v>
      </c>
      <c r="Z19" s="9" t="s">
        <v>20</v>
      </c>
      <c r="AF19" s="3">
        <f>AN2</f>
        <v>13.791666666666671</v>
      </c>
    </row>
    <row r="20" spans="1:32" ht="16.5" thickTop="1" thickBot="1" x14ac:dyDescent="0.3">
      <c r="A20" s="2" t="s">
        <v>52</v>
      </c>
      <c r="B20" s="2">
        <v>1</v>
      </c>
      <c r="C20" s="2">
        <v>2</v>
      </c>
      <c r="D20" s="2">
        <v>3</v>
      </c>
      <c r="E20" s="2">
        <v>4</v>
      </c>
      <c r="F20" s="2">
        <v>5</v>
      </c>
      <c r="G20" s="2">
        <v>6</v>
      </c>
      <c r="H20" s="2">
        <v>7</v>
      </c>
      <c r="I20" s="2">
        <v>8</v>
      </c>
      <c r="J20" s="2">
        <v>9</v>
      </c>
      <c r="K20" s="2">
        <v>10</v>
      </c>
      <c r="L20" s="2">
        <v>11</v>
      </c>
      <c r="M20" s="2">
        <v>12</v>
      </c>
      <c r="N20" s="2">
        <v>13</v>
      </c>
      <c r="O20" s="2">
        <v>14</v>
      </c>
      <c r="P20" s="2">
        <v>15</v>
      </c>
      <c r="Q20" s="2">
        <v>16</v>
      </c>
      <c r="U20" s="6" t="s">
        <v>50</v>
      </c>
      <c r="V20" s="2">
        <f>T14</f>
        <v>11.04166666666667</v>
      </c>
      <c r="Y20" s="8"/>
      <c r="Z20" s="9" t="s">
        <v>28</v>
      </c>
      <c r="AF20" s="3">
        <f>AO2</f>
        <v>25.166666666666671</v>
      </c>
    </row>
    <row r="21" spans="1:32" ht="16.5" thickTop="1" thickBot="1" x14ac:dyDescent="0.3">
      <c r="A21" s="2">
        <v>1</v>
      </c>
      <c r="B21" s="3">
        <f t="array" ref="B21:Q33">TRANSPOSE(X)</f>
        <v>1</v>
      </c>
      <c r="C21" s="3">
        <v>1</v>
      </c>
      <c r="D21" s="3">
        <v>1</v>
      </c>
      <c r="E21" s="3">
        <v>1</v>
      </c>
      <c r="F21" s="3">
        <v>1</v>
      </c>
      <c r="G21" s="3">
        <v>1</v>
      </c>
      <c r="H21" s="3">
        <v>1</v>
      </c>
      <c r="I21" s="3">
        <v>1</v>
      </c>
      <c r="J21" s="3">
        <v>1</v>
      </c>
      <c r="K21" s="3">
        <v>1</v>
      </c>
      <c r="L21" s="3">
        <v>1</v>
      </c>
      <c r="M21" s="3">
        <v>1</v>
      </c>
      <c r="N21" s="3">
        <v>1</v>
      </c>
      <c r="O21" s="3">
        <v>1</v>
      </c>
      <c r="P21" s="3">
        <v>1</v>
      </c>
      <c r="Q21" s="3">
        <v>1</v>
      </c>
      <c r="Y21" s="8"/>
      <c r="Z21" s="9" t="s">
        <v>36</v>
      </c>
      <c r="AF21" s="3">
        <f>AP2</f>
        <v>36.041666666666679</v>
      </c>
    </row>
    <row r="22" spans="1:32" ht="15.75" thickTop="1" x14ac:dyDescent="0.25">
      <c r="A22" s="2">
        <v>2</v>
      </c>
      <c r="B22" s="3">
        <v>0</v>
      </c>
      <c r="C22" s="3">
        <v>0</v>
      </c>
      <c r="D22" s="3">
        <v>1</v>
      </c>
      <c r="E22" s="3">
        <v>0</v>
      </c>
      <c r="F22" s="3">
        <v>1</v>
      </c>
      <c r="G22" s="3">
        <v>1</v>
      </c>
      <c r="H22" s="3">
        <v>-1</v>
      </c>
      <c r="I22" s="3">
        <v>1</v>
      </c>
      <c r="J22" s="3">
        <v>-1</v>
      </c>
      <c r="K22" s="3">
        <v>-1</v>
      </c>
      <c r="L22" s="3">
        <v>1</v>
      </c>
      <c r="M22" s="3">
        <v>-1</v>
      </c>
      <c r="N22" s="3">
        <v>1</v>
      </c>
      <c r="O22" s="3">
        <v>1</v>
      </c>
      <c r="P22" s="3">
        <v>0</v>
      </c>
      <c r="Q22" s="3">
        <v>1</v>
      </c>
    </row>
    <row r="23" spans="1:32" x14ac:dyDescent="0.25">
      <c r="A23" s="2">
        <v>3</v>
      </c>
      <c r="B23" s="3">
        <v>1</v>
      </c>
      <c r="C23" s="3">
        <v>1</v>
      </c>
      <c r="D23" s="3">
        <v>0</v>
      </c>
      <c r="E23" s="3">
        <v>1</v>
      </c>
      <c r="F23" s="3">
        <v>0</v>
      </c>
      <c r="G23" s="3">
        <v>0</v>
      </c>
      <c r="H23" s="3">
        <v>-1</v>
      </c>
      <c r="I23" s="3">
        <v>0</v>
      </c>
      <c r="J23" s="3">
        <v>-1</v>
      </c>
      <c r="K23" s="3">
        <v>-1</v>
      </c>
      <c r="L23" s="3">
        <v>0</v>
      </c>
      <c r="M23" s="3">
        <v>-1</v>
      </c>
      <c r="N23" s="3">
        <v>0</v>
      </c>
      <c r="O23" s="3">
        <v>0</v>
      </c>
      <c r="P23" s="3">
        <v>1</v>
      </c>
      <c r="Q23" s="3">
        <v>0</v>
      </c>
    </row>
    <row r="24" spans="1:32" x14ac:dyDescent="0.25">
      <c r="A24" s="2">
        <v>4</v>
      </c>
      <c r="B24" s="3">
        <v>1</v>
      </c>
      <c r="C24" s="3">
        <v>0</v>
      </c>
      <c r="D24" s="3">
        <v>1</v>
      </c>
      <c r="E24" s="3">
        <v>1</v>
      </c>
      <c r="F24" s="3">
        <v>-1</v>
      </c>
      <c r="G24" s="3">
        <v>0</v>
      </c>
      <c r="H24" s="3">
        <v>0</v>
      </c>
      <c r="I24" s="3">
        <v>1</v>
      </c>
      <c r="J24" s="3">
        <v>1</v>
      </c>
      <c r="K24" s="3">
        <v>-1</v>
      </c>
      <c r="L24" s="3">
        <v>1</v>
      </c>
      <c r="M24" s="3">
        <v>1</v>
      </c>
      <c r="N24" s="3">
        <v>0</v>
      </c>
      <c r="O24" s="3">
        <v>-1</v>
      </c>
      <c r="P24" s="3">
        <v>-1</v>
      </c>
      <c r="Q24" s="3">
        <v>1</v>
      </c>
    </row>
    <row r="25" spans="1:32" x14ac:dyDescent="0.25">
      <c r="A25" s="2">
        <v>5</v>
      </c>
      <c r="B25" s="3">
        <v>0</v>
      </c>
      <c r="C25" s="3">
        <v>1</v>
      </c>
      <c r="D25" s="3">
        <v>0</v>
      </c>
      <c r="E25" s="3">
        <v>0</v>
      </c>
      <c r="F25" s="3">
        <v>-1</v>
      </c>
      <c r="G25" s="3">
        <v>1</v>
      </c>
      <c r="H25" s="3">
        <v>1</v>
      </c>
      <c r="I25" s="3">
        <v>0</v>
      </c>
      <c r="J25" s="3">
        <v>0</v>
      </c>
      <c r="K25" s="3">
        <v>-1</v>
      </c>
      <c r="L25" s="3">
        <v>0</v>
      </c>
      <c r="M25" s="3">
        <v>0</v>
      </c>
      <c r="N25" s="3">
        <v>1</v>
      </c>
      <c r="O25" s="3">
        <v>-1</v>
      </c>
      <c r="P25" s="3">
        <v>-1</v>
      </c>
      <c r="Q25" s="3">
        <v>0</v>
      </c>
    </row>
    <row r="26" spans="1:32" x14ac:dyDescent="0.25">
      <c r="A26" s="2">
        <v>6</v>
      </c>
      <c r="B26" s="3">
        <v>1</v>
      </c>
      <c r="C26" s="3">
        <v>-1</v>
      </c>
      <c r="D26" s="3">
        <v>0</v>
      </c>
      <c r="E26" s="3">
        <v>0</v>
      </c>
      <c r="F26" s="3">
        <v>1</v>
      </c>
      <c r="G26" s="3">
        <v>0</v>
      </c>
      <c r="H26" s="3">
        <v>1</v>
      </c>
      <c r="I26" s="3">
        <v>1</v>
      </c>
      <c r="J26" s="3">
        <v>1</v>
      </c>
      <c r="K26" s="3">
        <v>0</v>
      </c>
      <c r="L26" s="3">
        <v>-1</v>
      </c>
      <c r="M26" s="3">
        <v>-1</v>
      </c>
      <c r="N26" s="3">
        <v>1</v>
      </c>
      <c r="O26" s="3">
        <v>-1</v>
      </c>
      <c r="P26" s="3">
        <v>1</v>
      </c>
      <c r="Q26" s="3">
        <v>1</v>
      </c>
    </row>
    <row r="27" spans="1:32" x14ac:dyDescent="0.25">
      <c r="A27" s="2">
        <v>7</v>
      </c>
      <c r="B27" s="3">
        <v>0</v>
      </c>
      <c r="C27" s="3">
        <v>-1</v>
      </c>
      <c r="D27" s="3">
        <v>1</v>
      </c>
      <c r="E27" s="3">
        <v>1</v>
      </c>
      <c r="F27" s="3">
        <v>0</v>
      </c>
      <c r="G27" s="3">
        <v>1</v>
      </c>
      <c r="H27" s="3">
        <v>0</v>
      </c>
      <c r="I27" s="3">
        <v>0</v>
      </c>
      <c r="J27" s="3">
        <v>0</v>
      </c>
      <c r="K27" s="3">
        <v>1</v>
      </c>
      <c r="L27" s="3">
        <v>-1</v>
      </c>
      <c r="M27" s="3">
        <v>-1</v>
      </c>
      <c r="N27" s="3">
        <v>0</v>
      </c>
      <c r="O27" s="3">
        <v>-1</v>
      </c>
      <c r="P27" s="3">
        <v>0</v>
      </c>
      <c r="Q27" s="3">
        <v>0</v>
      </c>
    </row>
    <row r="28" spans="1:32" x14ac:dyDescent="0.25">
      <c r="A28" s="2">
        <v>8</v>
      </c>
      <c r="B28" s="3">
        <v>0</v>
      </c>
      <c r="C28" s="3">
        <v>1</v>
      </c>
      <c r="D28" s="3">
        <v>0</v>
      </c>
      <c r="E28" s="3">
        <v>1</v>
      </c>
      <c r="F28" s="3">
        <v>1</v>
      </c>
      <c r="G28" s="3">
        <v>-1</v>
      </c>
      <c r="H28" s="3">
        <v>0</v>
      </c>
      <c r="I28" s="3">
        <v>1</v>
      </c>
      <c r="J28" s="3">
        <v>-1</v>
      </c>
      <c r="K28" s="3">
        <v>1</v>
      </c>
      <c r="L28" s="3">
        <v>-1</v>
      </c>
      <c r="M28" s="3">
        <v>1</v>
      </c>
      <c r="N28" s="3">
        <v>1</v>
      </c>
      <c r="O28" s="3">
        <v>0</v>
      </c>
      <c r="P28" s="3">
        <v>-1</v>
      </c>
      <c r="Q28" s="3">
        <v>1</v>
      </c>
    </row>
    <row r="29" spans="1:32" x14ac:dyDescent="0.25">
      <c r="A29" s="2">
        <v>9</v>
      </c>
      <c r="B29" s="3">
        <v>1</v>
      </c>
      <c r="C29" s="3">
        <v>0</v>
      </c>
      <c r="D29" s="3">
        <v>1</v>
      </c>
      <c r="E29" s="3">
        <v>0</v>
      </c>
      <c r="F29" s="3">
        <v>0</v>
      </c>
      <c r="G29" s="3">
        <v>-1</v>
      </c>
      <c r="H29" s="3">
        <v>1</v>
      </c>
      <c r="I29" s="3">
        <v>0</v>
      </c>
      <c r="J29" s="3">
        <v>-1</v>
      </c>
      <c r="K29" s="3">
        <v>0</v>
      </c>
      <c r="L29" s="3">
        <v>-1</v>
      </c>
      <c r="M29" s="3">
        <v>0</v>
      </c>
      <c r="N29" s="3">
        <v>0</v>
      </c>
      <c r="O29" s="3">
        <v>1</v>
      </c>
      <c r="P29" s="3">
        <v>-1</v>
      </c>
      <c r="Q29" s="3">
        <v>0</v>
      </c>
    </row>
    <row r="30" spans="1:32" x14ac:dyDescent="0.25">
      <c r="A30" s="2">
        <v>10</v>
      </c>
      <c r="B30" s="3">
        <v>-1</v>
      </c>
      <c r="C30" s="3">
        <v>0</v>
      </c>
      <c r="D30" s="3">
        <v>0</v>
      </c>
      <c r="E30" s="3">
        <v>1</v>
      </c>
      <c r="F30" s="3">
        <v>0</v>
      </c>
      <c r="G30" s="3">
        <v>1</v>
      </c>
      <c r="H30" s="3">
        <v>1</v>
      </c>
      <c r="I30" s="3">
        <v>1</v>
      </c>
      <c r="J30" s="3">
        <v>0</v>
      </c>
      <c r="K30" s="3">
        <v>-1</v>
      </c>
      <c r="L30" s="3">
        <v>-1</v>
      </c>
      <c r="M30" s="3">
        <v>1</v>
      </c>
      <c r="N30" s="3">
        <v>-1</v>
      </c>
      <c r="O30" s="3">
        <v>1</v>
      </c>
      <c r="P30" s="3">
        <v>1</v>
      </c>
      <c r="Q30" s="3">
        <v>1</v>
      </c>
    </row>
    <row r="31" spans="1:32" x14ac:dyDescent="0.25">
      <c r="A31" s="2">
        <v>11</v>
      </c>
      <c r="B31" s="3">
        <v>-1</v>
      </c>
      <c r="C31" s="3">
        <v>1</v>
      </c>
      <c r="D31" s="3">
        <v>1</v>
      </c>
      <c r="E31" s="3">
        <v>0</v>
      </c>
      <c r="F31" s="3">
        <v>1</v>
      </c>
      <c r="G31" s="3">
        <v>0</v>
      </c>
      <c r="H31" s="3">
        <v>0</v>
      </c>
      <c r="I31" s="3">
        <v>0</v>
      </c>
      <c r="J31" s="3">
        <v>1</v>
      </c>
      <c r="K31" s="3">
        <v>-1</v>
      </c>
      <c r="L31" s="3">
        <v>-1</v>
      </c>
      <c r="M31" s="3">
        <v>0</v>
      </c>
      <c r="N31" s="3">
        <v>-1</v>
      </c>
      <c r="O31" s="3">
        <v>0</v>
      </c>
      <c r="P31" s="3">
        <v>0</v>
      </c>
      <c r="Q31" s="3">
        <v>0</v>
      </c>
    </row>
    <row r="32" spans="1:32" x14ac:dyDescent="0.25">
      <c r="A32" s="2">
        <v>12</v>
      </c>
      <c r="B32" s="3">
        <v>0</v>
      </c>
      <c r="C32" s="3">
        <v>1</v>
      </c>
      <c r="D32" s="3">
        <v>1</v>
      </c>
      <c r="E32" s="3">
        <v>-1</v>
      </c>
      <c r="F32" s="3">
        <v>0</v>
      </c>
      <c r="G32" s="3">
        <v>0</v>
      </c>
      <c r="H32" s="3">
        <v>1</v>
      </c>
      <c r="I32" s="3">
        <v>1</v>
      </c>
      <c r="J32" s="3">
        <v>-1</v>
      </c>
      <c r="K32" s="3">
        <v>1</v>
      </c>
      <c r="L32" s="3">
        <v>1</v>
      </c>
      <c r="M32" s="3">
        <v>0</v>
      </c>
      <c r="N32" s="3">
        <v>-1</v>
      </c>
      <c r="O32" s="3">
        <v>-1</v>
      </c>
      <c r="P32" s="3">
        <v>1</v>
      </c>
      <c r="Q32" s="3">
        <v>1</v>
      </c>
    </row>
    <row r="33" spans="1:17" x14ac:dyDescent="0.25">
      <c r="A33" s="2">
        <v>13</v>
      </c>
      <c r="B33" s="3">
        <v>1</v>
      </c>
      <c r="C33" s="3">
        <v>0</v>
      </c>
      <c r="D33" s="3">
        <v>0</v>
      </c>
      <c r="E33" s="3">
        <v>-1</v>
      </c>
      <c r="F33" s="3">
        <v>1</v>
      </c>
      <c r="G33" s="3">
        <v>1</v>
      </c>
      <c r="H33" s="3">
        <v>0</v>
      </c>
      <c r="I33" s="3">
        <v>0</v>
      </c>
      <c r="J33" s="3">
        <v>-1</v>
      </c>
      <c r="K33" s="3">
        <v>0</v>
      </c>
      <c r="L33" s="3">
        <v>0</v>
      </c>
      <c r="M33" s="3">
        <v>1</v>
      </c>
      <c r="N33" s="3">
        <v>-1</v>
      </c>
      <c r="O33" s="3">
        <v>-1</v>
      </c>
      <c r="P33" s="3">
        <v>0</v>
      </c>
      <c r="Q33" s="3">
        <v>0</v>
      </c>
    </row>
    <row r="35" spans="1:17" x14ac:dyDescent="0.25">
      <c r="A35" s="2" t="s">
        <v>53</v>
      </c>
      <c r="B35" s="2">
        <v>1</v>
      </c>
      <c r="C35" s="2">
        <v>2</v>
      </c>
      <c r="D35" s="2">
        <v>3</v>
      </c>
      <c r="E35" s="2">
        <v>4</v>
      </c>
      <c r="F35" s="2">
        <v>5</v>
      </c>
      <c r="G35" s="2">
        <v>6</v>
      </c>
      <c r="H35" s="2">
        <v>7</v>
      </c>
      <c r="I35" s="2">
        <v>8</v>
      </c>
      <c r="J35" s="2">
        <v>9</v>
      </c>
      <c r="K35" s="2">
        <v>10</v>
      </c>
      <c r="L35" s="2">
        <v>11</v>
      </c>
      <c r="M35" s="2">
        <v>12</v>
      </c>
      <c r="N35" s="2">
        <v>13</v>
      </c>
    </row>
    <row r="36" spans="1:17" x14ac:dyDescent="0.25">
      <c r="A36" s="2">
        <v>1</v>
      </c>
      <c r="B36" s="3">
        <f t="array" ref="B36:N48">MMULT(tX,X)</f>
        <v>16</v>
      </c>
      <c r="C36" s="3">
        <v>4</v>
      </c>
      <c r="D36" s="3">
        <v>0</v>
      </c>
      <c r="E36" s="3">
        <v>4</v>
      </c>
      <c r="F36" s="3">
        <v>0</v>
      </c>
      <c r="G36" s="3">
        <v>4</v>
      </c>
      <c r="H36" s="3">
        <v>0</v>
      </c>
      <c r="I36" s="3">
        <v>4</v>
      </c>
      <c r="J36" s="3">
        <v>0</v>
      </c>
      <c r="K36" s="3">
        <v>4</v>
      </c>
      <c r="L36" s="3">
        <v>0</v>
      </c>
      <c r="M36" s="3">
        <v>4</v>
      </c>
      <c r="N36" s="3">
        <v>0</v>
      </c>
    </row>
    <row r="37" spans="1:17" x14ac:dyDescent="0.25">
      <c r="A37" s="2">
        <v>2</v>
      </c>
      <c r="B37" s="3">
        <v>4</v>
      </c>
      <c r="C37" s="3">
        <v>12</v>
      </c>
      <c r="D37" s="3">
        <v>4</v>
      </c>
      <c r="E37" s="3">
        <v>1</v>
      </c>
      <c r="F37" s="3">
        <v>0</v>
      </c>
      <c r="G37" s="3">
        <v>1</v>
      </c>
      <c r="H37" s="3">
        <v>0</v>
      </c>
      <c r="I37" s="3">
        <v>1</v>
      </c>
      <c r="J37" s="3">
        <v>0</v>
      </c>
      <c r="K37" s="3">
        <v>1</v>
      </c>
      <c r="L37" s="3">
        <v>0</v>
      </c>
      <c r="M37" s="3">
        <v>1</v>
      </c>
      <c r="N37" s="3">
        <v>0</v>
      </c>
    </row>
    <row r="38" spans="1:17" x14ac:dyDescent="0.25">
      <c r="A38" s="2">
        <v>3</v>
      </c>
      <c r="B38" s="3">
        <v>0</v>
      </c>
      <c r="C38" s="3">
        <v>4</v>
      </c>
      <c r="D38" s="3">
        <v>8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</row>
    <row r="39" spans="1:17" x14ac:dyDescent="0.25">
      <c r="A39" s="2">
        <v>4</v>
      </c>
      <c r="B39" s="3">
        <v>4</v>
      </c>
      <c r="C39" s="3">
        <v>1</v>
      </c>
      <c r="D39" s="3">
        <v>0</v>
      </c>
      <c r="E39" s="3">
        <v>12</v>
      </c>
      <c r="F39" s="3">
        <v>4</v>
      </c>
      <c r="G39" s="3">
        <v>1</v>
      </c>
      <c r="H39" s="3">
        <v>0</v>
      </c>
      <c r="I39" s="3">
        <v>1</v>
      </c>
      <c r="J39" s="3">
        <v>0</v>
      </c>
      <c r="K39" s="3">
        <v>1</v>
      </c>
      <c r="L39" s="3">
        <v>0</v>
      </c>
      <c r="M39" s="3">
        <v>1</v>
      </c>
      <c r="N39" s="3">
        <v>0</v>
      </c>
    </row>
    <row r="40" spans="1:17" x14ac:dyDescent="0.25">
      <c r="A40" s="2">
        <v>5</v>
      </c>
      <c r="B40" s="3">
        <v>0</v>
      </c>
      <c r="C40" s="3">
        <v>0</v>
      </c>
      <c r="D40" s="3">
        <v>0</v>
      </c>
      <c r="E40" s="3">
        <v>4</v>
      </c>
      <c r="F40" s="3">
        <v>8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</row>
    <row r="41" spans="1:17" x14ac:dyDescent="0.25">
      <c r="A41" s="2">
        <v>6</v>
      </c>
      <c r="B41" s="3">
        <v>4</v>
      </c>
      <c r="C41" s="3">
        <v>1</v>
      </c>
      <c r="D41" s="3">
        <v>0</v>
      </c>
      <c r="E41" s="3">
        <v>1</v>
      </c>
      <c r="F41" s="3">
        <v>0</v>
      </c>
      <c r="G41" s="3">
        <v>12</v>
      </c>
      <c r="H41" s="3">
        <v>4</v>
      </c>
      <c r="I41" s="3">
        <v>1</v>
      </c>
      <c r="J41" s="3">
        <v>0</v>
      </c>
      <c r="K41" s="3">
        <v>1</v>
      </c>
      <c r="L41" s="3">
        <v>0</v>
      </c>
      <c r="M41" s="3">
        <v>1</v>
      </c>
      <c r="N41" s="3">
        <v>0</v>
      </c>
    </row>
    <row r="42" spans="1:17" x14ac:dyDescent="0.25">
      <c r="A42" s="2">
        <v>7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4</v>
      </c>
      <c r="H42" s="3">
        <v>8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</row>
    <row r="43" spans="1:17" x14ac:dyDescent="0.25">
      <c r="A43" s="2">
        <v>8</v>
      </c>
      <c r="B43" s="3">
        <v>4</v>
      </c>
      <c r="C43" s="3">
        <v>1</v>
      </c>
      <c r="D43" s="3">
        <v>0</v>
      </c>
      <c r="E43" s="3">
        <v>1</v>
      </c>
      <c r="F43" s="3">
        <v>0</v>
      </c>
      <c r="G43" s="3">
        <v>1</v>
      </c>
      <c r="H43" s="3">
        <v>0</v>
      </c>
      <c r="I43" s="3">
        <v>12</v>
      </c>
      <c r="J43" s="3">
        <v>4</v>
      </c>
      <c r="K43" s="3">
        <v>1</v>
      </c>
      <c r="L43" s="3">
        <v>0</v>
      </c>
      <c r="M43" s="3">
        <v>1</v>
      </c>
      <c r="N43" s="3">
        <v>0</v>
      </c>
    </row>
    <row r="44" spans="1:17" x14ac:dyDescent="0.25">
      <c r="A44" s="2">
        <v>9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4</v>
      </c>
      <c r="J44" s="3">
        <v>8</v>
      </c>
      <c r="K44" s="3">
        <v>0</v>
      </c>
      <c r="L44" s="3">
        <v>0</v>
      </c>
      <c r="M44" s="3">
        <v>0</v>
      </c>
      <c r="N44" s="3">
        <v>0</v>
      </c>
    </row>
    <row r="45" spans="1:17" x14ac:dyDescent="0.25">
      <c r="A45" s="2">
        <v>10</v>
      </c>
      <c r="B45" s="3">
        <v>4</v>
      </c>
      <c r="C45" s="3">
        <v>1</v>
      </c>
      <c r="D45" s="3">
        <v>0</v>
      </c>
      <c r="E45" s="3">
        <v>1</v>
      </c>
      <c r="F45" s="3">
        <v>0</v>
      </c>
      <c r="G45" s="3">
        <v>1</v>
      </c>
      <c r="H45" s="3">
        <v>0</v>
      </c>
      <c r="I45" s="3">
        <v>1</v>
      </c>
      <c r="J45" s="3">
        <v>0</v>
      </c>
      <c r="K45" s="3">
        <v>12</v>
      </c>
      <c r="L45" s="3">
        <v>4</v>
      </c>
      <c r="M45" s="3">
        <v>1</v>
      </c>
      <c r="N45" s="3">
        <v>0</v>
      </c>
    </row>
    <row r="46" spans="1:17" x14ac:dyDescent="0.25">
      <c r="A46" s="2">
        <v>11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4</v>
      </c>
      <c r="L46" s="3">
        <v>8</v>
      </c>
      <c r="M46" s="3">
        <v>0</v>
      </c>
      <c r="N46" s="3">
        <v>0</v>
      </c>
    </row>
    <row r="47" spans="1:17" x14ac:dyDescent="0.25">
      <c r="A47" s="2">
        <v>12</v>
      </c>
      <c r="B47" s="3">
        <v>4</v>
      </c>
      <c r="C47" s="3">
        <v>1</v>
      </c>
      <c r="D47" s="3">
        <v>0</v>
      </c>
      <c r="E47" s="3">
        <v>1</v>
      </c>
      <c r="F47" s="3">
        <v>0</v>
      </c>
      <c r="G47" s="3">
        <v>1</v>
      </c>
      <c r="H47" s="3">
        <v>0</v>
      </c>
      <c r="I47" s="3">
        <v>1</v>
      </c>
      <c r="J47" s="3">
        <v>0</v>
      </c>
      <c r="K47" s="3">
        <v>1</v>
      </c>
      <c r="L47" s="3">
        <v>0</v>
      </c>
      <c r="M47" s="3">
        <v>12</v>
      </c>
      <c r="N47" s="3">
        <v>4</v>
      </c>
    </row>
    <row r="48" spans="1:17" x14ac:dyDescent="0.25">
      <c r="A48" s="2">
        <v>13</v>
      </c>
      <c r="B48" s="3">
        <v>0</v>
      </c>
      <c r="C48" s="3">
        <v>0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4</v>
      </c>
      <c r="N48" s="3">
        <v>8</v>
      </c>
    </row>
    <row r="50" spans="1:14" x14ac:dyDescent="0.25">
      <c r="A50" s="2" t="s">
        <v>54</v>
      </c>
      <c r="B50" s="2">
        <v>1</v>
      </c>
      <c r="C50" s="2">
        <v>2</v>
      </c>
      <c r="D50" s="2">
        <v>3</v>
      </c>
      <c r="E50" s="2">
        <v>4</v>
      </c>
      <c r="F50" s="2">
        <v>5</v>
      </c>
      <c r="G50" s="2">
        <v>6</v>
      </c>
      <c r="H50" s="2">
        <v>7</v>
      </c>
      <c r="I50" s="2">
        <v>8</v>
      </c>
      <c r="J50" s="2">
        <v>9</v>
      </c>
      <c r="K50" s="2">
        <v>10</v>
      </c>
      <c r="L50" s="2">
        <v>11</v>
      </c>
      <c r="M50" s="2">
        <v>12</v>
      </c>
      <c r="N50" s="2">
        <v>13</v>
      </c>
    </row>
    <row r="51" spans="1:14" x14ac:dyDescent="0.25">
      <c r="A51" s="2">
        <v>1</v>
      </c>
      <c r="B51" s="3">
        <f t="array" ref="B51:N63">MINVERSE(Info)</f>
        <v>0.10416666666666669</v>
      </c>
      <c r="C51" s="3">
        <v>-2.777777777777778E-2</v>
      </c>
      <c r="D51" s="3">
        <v>1.388888888888889E-2</v>
      </c>
      <c r="E51" s="3">
        <v>-2.777777777777778E-2</v>
      </c>
      <c r="F51" s="3">
        <v>1.388888888888889E-2</v>
      </c>
      <c r="G51" s="3">
        <v>-2.777777777777778E-2</v>
      </c>
      <c r="H51" s="3">
        <v>1.388888888888889E-2</v>
      </c>
      <c r="I51" s="3">
        <v>-2.777777777777778E-2</v>
      </c>
      <c r="J51" s="3">
        <v>1.388888888888889E-2</v>
      </c>
      <c r="K51" s="3">
        <v>-2.777777777777778E-2</v>
      </c>
      <c r="L51" s="3">
        <v>1.388888888888889E-2</v>
      </c>
      <c r="M51" s="3">
        <v>-2.777777777777778E-2</v>
      </c>
      <c r="N51" s="3">
        <v>1.388888888888889E-2</v>
      </c>
    </row>
    <row r="52" spans="1:14" x14ac:dyDescent="0.25">
      <c r="A52" s="2">
        <v>2</v>
      </c>
      <c r="B52" s="3">
        <v>-2.777777777777778E-2</v>
      </c>
      <c r="C52" s="3">
        <v>0.11111111111111112</v>
      </c>
      <c r="D52" s="3">
        <v>-5.5555555555555559E-2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</row>
    <row r="53" spans="1:14" x14ac:dyDescent="0.25">
      <c r="A53" s="2">
        <v>3</v>
      </c>
      <c r="B53" s="3">
        <v>1.388888888888889E-2</v>
      </c>
      <c r="C53" s="3">
        <v>-5.5555555555555559E-2</v>
      </c>
      <c r="D53" s="3">
        <v>0.15277777777777779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0</v>
      </c>
      <c r="N53" s="3">
        <v>0</v>
      </c>
    </row>
    <row r="54" spans="1:14" x14ac:dyDescent="0.25">
      <c r="A54" s="2">
        <v>4</v>
      </c>
      <c r="B54" s="3">
        <v>-2.777777777777778E-2</v>
      </c>
      <c r="C54" s="3">
        <v>0</v>
      </c>
      <c r="D54" s="3">
        <v>0</v>
      </c>
      <c r="E54" s="3">
        <v>0.11111111111111112</v>
      </c>
      <c r="F54" s="3">
        <v>-5.5555555555555559E-2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</row>
    <row r="55" spans="1:14" x14ac:dyDescent="0.25">
      <c r="A55" s="2">
        <v>5</v>
      </c>
      <c r="B55" s="3">
        <v>1.388888888888889E-2</v>
      </c>
      <c r="C55" s="3">
        <v>0</v>
      </c>
      <c r="D55" s="3">
        <v>0</v>
      </c>
      <c r="E55" s="3">
        <v>-5.5555555555555559E-2</v>
      </c>
      <c r="F55" s="3">
        <v>0.15277777777777779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0</v>
      </c>
      <c r="N55" s="3">
        <v>0</v>
      </c>
    </row>
    <row r="56" spans="1:14" x14ac:dyDescent="0.25">
      <c r="A56" s="2">
        <v>6</v>
      </c>
      <c r="B56" s="3">
        <v>-2.777777777777778E-2</v>
      </c>
      <c r="C56" s="3">
        <v>0</v>
      </c>
      <c r="D56" s="3">
        <v>0</v>
      </c>
      <c r="E56" s="3">
        <v>0</v>
      </c>
      <c r="F56" s="3">
        <v>0</v>
      </c>
      <c r="G56" s="3">
        <v>0.11111111111111112</v>
      </c>
      <c r="H56" s="3">
        <v>-5.5555555555555559E-2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</row>
    <row r="57" spans="1:14" x14ac:dyDescent="0.25">
      <c r="A57" s="2">
        <v>7</v>
      </c>
      <c r="B57" s="3">
        <v>1.388888888888889E-2</v>
      </c>
      <c r="C57" s="3">
        <v>0</v>
      </c>
      <c r="D57" s="3">
        <v>0</v>
      </c>
      <c r="E57" s="3">
        <v>0</v>
      </c>
      <c r="F57" s="3">
        <v>0</v>
      </c>
      <c r="G57" s="3">
        <v>-5.5555555555555559E-2</v>
      </c>
      <c r="H57" s="3">
        <v>0.15277777777777779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</row>
    <row r="58" spans="1:14" x14ac:dyDescent="0.25">
      <c r="A58" s="2">
        <v>8</v>
      </c>
      <c r="B58" s="3">
        <v>-2.777777777777778E-2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0.11111111111111112</v>
      </c>
      <c r="J58" s="3">
        <v>-5.5555555555555559E-2</v>
      </c>
      <c r="K58" s="3">
        <v>0</v>
      </c>
      <c r="L58" s="3">
        <v>0</v>
      </c>
      <c r="M58" s="3">
        <v>0</v>
      </c>
      <c r="N58" s="3">
        <v>0</v>
      </c>
    </row>
    <row r="59" spans="1:14" x14ac:dyDescent="0.25">
      <c r="A59" s="2">
        <v>9</v>
      </c>
      <c r="B59" s="3">
        <v>1.388888888888889E-2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-5.5555555555555559E-2</v>
      </c>
      <c r="J59" s="3">
        <v>0.15277777777777779</v>
      </c>
      <c r="K59" s="3">
        <v>0</v>
      </c>
      <c r="L59" s="3">
        <v>0</v>
      </c>
      <c r="M59" s="3">
        <v>0</v>
      </c>
      <c r="N59" s="3">
        <v>0</v>
      </c>
    </row>
    <row r="60" spans="1:14" x14ac:dyDescent="0.25">
      <c r="A60" s="2">
        <v>10</v>
      </c>
      <c r="B60" s="3">
        <v>-2.777777777777778E-2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0.11111111111111112</v>
      </c>
      <c r="L60" s="3">
        <v>-5.5555555555555559E-2</v>
      </c>
      <c r="M60" s="3">
        <v>0</v>
      </c>
      <c r="N60" s="3">
        <v>0</v>
      </c>
    </row>
    <row r="61" spans="1:14" x14ac:dyDescent="0.25">
      <c r="A61" s="2">
        <v>11</v>
      </c>
      <c r="B61" s="3">
        <v>1.388888888888889E-2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-5.5555555555555559E-2</v>
      </c>
      <c r="L61" s="3">
        <v>0.15277777777777779</v>
      </c>
      <c r="M61" s="3">
        <v>0</v>
      </c>
      <c r="N61" s="3">
        <v>0</v>
      </c>
    </row>
    <row r="62" spans="1:14" x14ac:dyDescent="0.25">
      <c r="A62" s="2">
        <v>12</v>
      </c>
      <c r="B62" s="3">
        <v>-2.777777777777778E-2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0.11111111111111112</v>
      </c>
      <c r="N62" s="3">
        <v>-5.5555555555555559E-2</v>
      </c>
    </row>
    <row r="63" spans="1:14" x14ac:dyDescent="0.25">
      <c r="A63" s="2">
        <v>13</v>
      </c>
      <c r="B63" s="3">
        <v>1.388888888888889E-2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-5.5555555555555559E-2</v>
      </c>
      <c r="N63" s="3">
        <v>0.15277777777777779</v>
      </c>
    </row>
    <row r="65" spans="1:17" x14ac:dyDescent="0.25">
      <c r="A65" s="2" t="s">
        <v>55</v>
      </c>
      <c r="B65" s="2">
        <v>1</v>
      </c>
      <c r="C65" s="2">
        <v>2</v>
      </c>
      <c r="D65" s="2">
        <v>3</v>
      </c>
      <c r="E65" s="2">
        <v>4</v>
      </c>
      <c r="F65" s="2">
        <v>5</v>
      </c>
      <c r="G65" s="2">
        <v>6</v>
      </c>
      <c r="H65" s="2">
        <v>7</v>
      </c>
      <c r="I65" s="2">
        <v>8</v>
      </c>
      <c r="J65" s="2">
        <v>9</v>
      </c>
      <c r="K65" s="2">
        <v>10</v>
      </c>
      <c r="L65" s="2">
        <v>11</v>
      </c>
      <c r="M65" s="2">
        <v>12</v>
      </c>
      <c r="N65" s="2">
        <v>13</v>
      </c>
      <c r="O65" s="2">
        <v>14</v>
      </c>
      <c r="P65" s="2">
        <v>15</v>
      </c>
      <c r="Q65" s="2">
        <v>16</v>
      </c>
    </row>
    <row r="66" spans="1:17" x14ac:dyDescent="0.25">
      <c r="A66" s="2">
        <v>1</v>
      </c>
      <c r="B66" s="3">
        <f t="array" ref="B66:Q78">MMULT(Disp,tX)</f>
        <v>0.1041666666666667</v>
      </c>
      <c r="C66" s="3">
        <v>0.1041666666666667</v>
      </c>
      <c r="D66" s="3">
        <v>6.2500000000000042E-2</v>
      </c>
      <c r="E66" s="3">
        <v>6.2500000000000028E-2</v>
      </c>
      <c r="F66" s="3">
        <v>6.2500000000000014E-2</v>
      </c>
      <c r="G66" s="3">
        <v>0.1041666666666667</v>
      </c>
      <c r="H66" s="3">
        <v>6.2500000000000042E-2</v>
      </c>
      <c r="I66" s="3">
        <v>-6.2499999999999986E-2</v>
      </c>
      <c r="J66" s="3">
        <v>0.10416666666666669</v>
      </c>
      <c r="K66" s="3">
        <v>0.1041666666666667</v>
      </c>
      <c r="L66" s="3">
        <v>6.25E-2</v>
      </c>
      <c r="M66" s="3">
        <v>6.2500000000000028E-2</v>
      </c>
      <c r="N66" s="3">
        <v>6.2500000000000028E-2</v>
      </c>
      <c r="O66" s="3">
        <v>0.10416666666666667</v>
      </c>
      <c r="P66" s="3">
        <v>6.2500000000000028E-2</v>
      </c>
      <c r="Q66" s="3">
        <v>-6.2499999999999986E-2</v>
      </c>
    </row>
    <row r="67" spans="1:17" x14ac:dyDescent="0.25">
      <c r="A67" s="2">
        <v>2</v>
      </c>
      <c r="B67" s="3">
        <v>-8.3333333333333343E-2</v>
      </c>
      <c r="C67" s="3">
        <v>-8.3333333333333343E-2</v>
      </c>
      <c r="D67" s="3">
        <v>8.3333333333333343E-2</v>
      </c>
      <c r="E67" s="3">
        <v>-8.3333333333333343E-2</v>
      </c>
      <c r="F67" s="3">
        <v>8.3333333333333343E-2</v>
      </c>
      <c r="G67" s="3">
        <v>8.3333333333333343E-2</v>
      </c>
      <c r="H67" s="3">
        <v>-8.3333333333333343E-2</v>
      </c>
      <c r="I67" s="3">
        <v>8.3333333333333343E-2</v>
      </c>
      <c r="J67" s="3">
        <v>-8.3333333333333343E-2</v>
      </c>
      <c r="K67" s="3">
        <v>-8.3333333333333343E-2</v>
      </c>
      <c r="L67" s="3">
        <v>8.3333333333333343E-2</v>
      </c>
      <c r="M67" s="3">
        <v>-8.3333333333333343E-2</v>
      </c>
      <c r="N67" s="3">
        <v>8.3333333333333343E-2</v>
      </c>
      <c r="O67" s="3">
        <v>8.3333333333333343E-2</v>
      </c>
      <c r="P67" s="3">
        <v>-8.3333333333333343E-2</v>
      </c>
      <c r="Q67" s="3">
        <v>8.3333333333333343E-2</v>
      </c>
    </row>
    <row r="68" spans="1:17" x14ac:dyDescent="0.25">
      <c r="A68" s="2">
        <v>3</v>
      </c>
      <c r="B68" s="3">
        <v>0.16666666666666669</v>
      </c>
      <c r="C68" s="3">
        <v>0.16666666666666669</v>
      </c>
      <c r="D68" s="3">
        <v>-4.1666666666666671E-2</v>
      </c>
      <c r="E68" s="3">
        <v>0.16666666666666669</v>
      </c>
      <c r="F68" s="3">
        <v>-4.1666666666666671E-2</v>
      </c>
      <c r="G68" s="3">
        <v>-4.1666666666666671E-2</v>
      </c>
      <c r="H68" s="3">
        <v>-8.3333333333333343E-2</v>
      </c>
      <c r="I68" s="3">
        <v>-4.1666666666666671E-2</v>
      </c>
      <c r="J68" s="3">
        <v>-8.3333333333333343E-2</v>
      </c>
      <c r="K68" s="3">
        <v>-8.3333333333333343E-2</v>
      </c>
      <c r="L68" s="3">
        <v>-4.1666666666666671E-2</v>
      </c>
      <c r="M68" s="3">
        <v>-8.3333333333333343E-2</v>
      </c>
      <c r="N68" s="3">
        <v>-4.1666666666666671E-2</v>
      </c>
      <c r="O68" s="3">
        <v>-4.1666666666666671E-2</v>
      </c>
      <c r="P68" s="3">
        <v>0.16666666666666669</v>
      </c>
      <c r="Q68" s="3">
        <v>-4.1666666666666671E-2</v>
      </c>
    </row>
    <row r="69" spans="1:17" x14ac:dyDescent="0.25">
      <c r="A69" s="2">
        <v>4</v>
      </c>
      <c r="B69" s="3">
        <v>8.3333333333333343E-2</v>
      </c>
      <c r="C69" s="3">
        <v>-8.3333333333333343E-2</v>
      </c>
      <c r="D69" s="3">
        <v>8.3333333333333343E-2</v>
      </c>
      <c r="E69" s="3">
        <v>8.3333333333333343E-2</v>
      </c>
      <c r="F69" s="3">
        <v>-8.3333333333333343E-2</v>
      </c>
      <c r="G69" s="3">
        <v>-8.3333333333333343E-2</v>
      </c>
      <c r="H69" s="3">
        <v>-8.3333333333333343E-2</v>
      </c>
      <c r="I69" s="3">
        <v>8.3333333333333343E-2</v>
      </c>
      <c r="J69" s="3">
        <v>8.3333333333333343E-2</v>
      </c>
      <c r="K69" s="3">
        <v>-8.3333333333333343E-2</v>
      </c>
      <c r="L69" s="3">
        <v>8.3333333333333343E-2</v>
      </c>
      <c r="M69" s="3">
        <v>8.3333333333333343E-2</v>
      </c>
      <c r="N69" s="3">
        <v>-8.3333333333333343E-2</v>
      </c>
      <c r="O69" s="3">
        <v>-8.3333333333333343E-2</v>
      </c>
      <c r="P69" s="3">
        <v>-8.3333333333333343E-2</v>
      </c>
      <c r="Q69" s="3">
        <v>8.3333333333333343E-2</v>
      </c>
    </row>
    <row r="70" spans="1:17" x14ac:dyDescent="0.25">
      <c r="A70" s="2">
        <v>5</v>
      </c>
      <c r="B70" s="3">
        <v>-4.1666666666666671E-2</v>
      </c>
      <c r="C70" s="3">
        <v>0.16666666666666669</v>
      </c>
      <c r="D70" s="3">
        <v>-4.1666666666666671E-2</v>
      </c>
      <c r="E70" s="3">
        <v>-4.1666666666666671E-2</v>
      </c>
      <c r="F70" s="3">
        <v>-8.3333333333333343E-2</v>
      </c>
      <c r="G70" s="3">
        <v>0.16666666666666669</v>
      </c>
      <c r="H70" s="3">
        <v>0.16666666666666669</v>
      </c>
      <c r="I70" s="3">
        <v>-4.1666666666666671E-2</v>
      </c>
      <c r="J70" s="3">
        <v>-4.1666666666666671E-2</v>
      </c>
      <c r="K70" s="3">
        <v>-8.3333333333333343E-2</v>
      </c>
      <c r="L70" s="3">
        <v>-4.1666666666666671E-2</v>
      </c>
      <c r="M70" s="3">
        <v>-4.1666666666666671E-2</v>
      </c>
      <c r="N70" s="3">
        <v>0.16666666666666669</v>
      </c>
      <c r="O70" s="3">
        <v>-8.3333333333333343E-2</v>
      </c>
      <c r="P70" s="3">
        <v>-8.3333333333333343E-2</v>
      </c>
      <c r="Q70" s="3">
        <v>-4.1666666666666671E-2</v>
      </c>
    </row>
    <row r="71" spans="1:17" x14ac:dyDescent="0.25">
      <c r="A71" s="2">
        <v>6</v>
      </c>
      <c r="B71" s="3">
        <v>8.3333333333333343E-2</v>
      </c>
      <c r="C71" s="3">
        <v>-8.3333333333333343E-2</v>
      </c>
      <c r="D71" s="3">
        <v>-8.3333333333333343E-2</v>
      </c>
      <c r="E71" s="3">
        <v>-8.3333333333333343E-2</v>
      </c>
      <c r="F71" s="3">
        <v>8.3333333333333343E-2</v>
      </c>
      <c r="G71" s="3">
        <v>-8.3333333333333343E-2</v>
      </c>
      <c r="H71" s="3">
        <v>8.3333333333333343E-2</v>
      </c>
      <c r="I71" s="3">
        <v>8.3333333333333343E-2</v>
      </c>
      <c r="J71" s="3">
        <v>8.3333333333333343E-2</v>
      </c>
      <c r="K71" s="3">
        <v>-8.3333333333333343E-2</v>
      </c>
      <c r="L71" s="3">
        <v>-8.3333333333333343E-2</v>
      </c>
      <c r="M71" s="3">
        <v>-8.3333333333333343E-2</v>
      </c>
      <c r="N71" s="3">
        <v>8.3333333333333343E-2</v>
      </c>
      <c r="O71" s="3">
        <v>-8.3333333333333343E-2</v>
      </c>
      <c r="P71" s="3">
        <v>8.3333333333333343E-2</v>
      </c>
      <c r="Q71" s="3">
        <v>8.3333333333333343E-2</v>
      </c>
    </row>
    <row r="72" spans="1:17" x14ac:dyDescent="0.25">
      <c r="A72" s="2">
        <v>7</v>
      </c>
      <c r="B72" s="3">
        <v>-4.1666666666666671E-2</v>
      </c>
      <c r="C72" s="3">
        <v>-8.3333333333333343E-2</v>
      </c>
      <c r="D72" s="3">
        <v>0.16666666666666669</v>
      </c>
      <c r="E72" s="3">
        <v>0.16666666666666669</v>
      </c>
      <c r="F72" s="3">
        <v>-4.1666666666666671E-2</v>
      </c>
      <c r="G72" s="3">
        <v>0.16666666666666669</v>
      </c>
      <c r="H72" s="3">
        <v>-4.1666666666666671E-2</v>
      </c>
      <c r="I72" s="3">
        <v>-4.1666666666666671E-2</v>
      </c>
      <c r="J72" s="3">
        <v>-4.1666666666666671E-2</v>
      </c>
      <c r="K72" s="3">
        <v>0.16666666666666669</v>
      </c>
      <c r="L72" s="3">
        <v>-8.3333333333333343E-2</v>
      </c>
      <c r="M72" s="3">
        <v>-8.3333333333333343E-2</v>
      </c>
      <c r="N72" s="3">
        <v>-4.1666666666666671E-2</v>
      </c>
      <c r="O72" s="3">
        <v>-8.3333333333333343E-2</v>
      </c>
      <c r="P72" s="3">
        <v>-4.1666666666666671E-2</v>
      </c>
      <c r="Q72" s="3">
        <v>-4.1666666666666671E-2</v>
      </c>
    </row>
    <row r="73" spans="1:17" x14ac:dyDescent="0.25">
      <c r="A73" s="2">
        <v>8</v>
      </c>
      <c r="B73" s="3">
        <v>-8.3333333333333343E-2</v>
      </c>
      <c r="C73" s="3">
        <v>8.3333333333333343E-2</v>
      </c>
      <c r="D73" s="3">
        <v>-8.3333333333333343E-2</v>
      </c>
      <c r="E73" s="3">
        <v>8.3333333333333343E-2</v>
      </c>
      <c r="F73" s="3">
        <v>8.3333333333333343E-2</v>
      </c>
      <c r="G73" s="3">
        <v>-8.3333333333333343E-2</v>
      </c>
      <c r="H73" s="3">
        <v>-8.3333333333333343E-2</v>
      </c>
      <c r="I73" s="3">
        <v>8.3333333333333343E-2</v>
      </c>
      <c r="J73" s="3">
        <v>-8.3333333333333343E-2</v>
      </c>
      <c r="K73" s="3">
        <v>8.3333333333333343E-2</v>
      </c>
      <c r="L73" s="3">
        <v>-8.3333333333333343E-2</v>
      </c>
      <c r="M73" s="3">
        <v>8.3333333333333343E-2</v>
      </c>
      <c r="N73" s="3">
        <v>8.3333333333333343E-2</v>
      </c>
      <c r="O73" s="3">
        <v>-8.3333333333333343E-2</v>
      </c>
      <c r="P73" s="3">
        <v>-8.3333333333333343E-2</v>
      </c>
      <c r="Q73" s="3">
        <v>8.3333333333333343E-2</v>
      </c>
    </row>
    <row r="74" spans="1:17" x14ac:dyDescent="0.25">
      <c r="A74" s="2">
        <v>9</v>
      </c>
      <c r="B74" s="3">
        <v>0.16666666666666669</v>
      </c>
      <c r="C74" s="3">
        <v>-4.1666666666666671E-2</v>
      </c>
      <c r="D74" s="3">
        <v>0.16666666666666669</v>
      </c>
      <c r="E74" s="3">
        <v>-4.1666666666666671E-2</v>
      </c>
      <c r="F74" s="3">
        <v>-4.1666666666666671E-2</v>
      </c>
      <c r="G74" s="3">
        <v>-8.3333333333333343E-2</v>
      </c>
      <c r="H74" s="3">
        <v>0.16666666666666669</v>
      </c>
      <c r="I74" s="3">
        <v>-4.1666666666666671E-2</v>
      </c>
      <c r="J74" s="3">
        <v>-8.3333333333333343E-2</v>
      </c>
      <c r="K74" s="3">
        <v>-4.1666666666666671E-2</v>
      </c>
      <c r="L74" s="3">
        <v>-8.3333333333333343E-2</v>
      </c>
      <c r="M74" s="3">
        <v>-4.1666666666666671E-2</v>
      </c>
      <c r="N74" s="3">
        <v>-4.1666666666666671E-2</v>
      </c>
      <c r="O74" s="3">
        <v>0.16666666666666669</v>
      </c>
      <c r="P74" s="3">
        <v>-8.3333333333333343E-2</v>
      </c>
      <c r="Q74" s="3">
        <v>-4.1666666666666671E-2</v>
      </c>
    </row>
    <row r="75" spans="1:17" x14ac:dyDescent="0.25">
      <c r="A75" s="2">
        <v>10</v>
      </c>
      <c r="B75" s="3">
        <v>-8.3333333333333343E-2</v>
      </c>
      <c r="C75" s="3">
        <v>-8.3333333333333343E-2</v>
      </c>
      <c r="D75" s="3">
        <v>-8.3333333333333343E-2</v>
      </c>
      <c r="E75" s="3">
        <v>8.3333333333333343E-2</v>
      </c>
      <c r="F75" s="3">
        <v>-8.3333333333333343E-2</v>
      </c>
      <c r="G75" s="3">
        <v>8.3333333333333343E-2</v>
      </c>
      <c r="H75" s="3">
        <v>8.3333333333333343E-2</v>
      </c>
      <c r="I75" s="3">
        <v>8.3333333333333343E-2</v>
      </c>
      <c r="J75" s="3">
        <v>-8.3333333333333343E-2</v>
      </c>
      <c r="K75" s="3">
        <v>-8.3333333333333343E-2</v>
      </c>
      <c r="L75" s="3">
        <v>-8.3333333333333343E-2</v>
      </c>
      <c r="M75" s="3">
        <v>8.3333333333333343E-2</v>
      </c>
      <c r="N75" s="3">
        <v>-8.3333333333333343E-2</v>
      </c>
      <c r="O75" s="3">
        <v>8.3333333333333343E-2</v>
      </c>
      <c r="P75" s="3">
        <v>8.3333333333333343E-2</v>
      </c>
      <c r="Q75" s="3">
        <v>8.3333333333333343E-2</v>
      </c>
    </row>
    <row r="76" spans="1:17" x14ac:dyDescent="0.25">
      <c r="A76" s="2">
        <v>11</v>
      </c>
      <c r="B76" s="3">
        <v>-8.3333333333333343E-2</v>
      </c>
      <c r="C76" s="3">
        <v>0.16666666666666669</v>
      </c>
      <c r="D76" s="3">
        <v>0.16666666666666669</v>
      </c>
      <c r="E76" s="3">
        <v>-4.1666666666666671E-2</v>
      </c>
      <c r="F76" s="3">
        <v>0.16666666666666669</v>
      </c>
      <c r="G76" s="3">
        <v>-4.1666666666666671E-2</v>
      </c>
      <c r="H76" s="3">
        <v>-4.1666666666666671E-2</v>
      </c>
      <c r="I76" s="3">
        <v>-4.1666666666666671E-2</v>
      </c>
      <c r="J76" s="3">
        <v>0.16666666666666669</v>
      </c>
      <c r="K76" s="3">
        <v>-8.3333333333333343E-2</v>
      </c>
      <c r="L76" s="3">
        <v>-8.3333333333333343E-2</v>
      </c>
      <c r="M76" s="3">
        <v>-4.1666666666666671E-2</v>
      </c>
      <c r="N76" s="3">
        <v>-8.3333333333333343E-2</v>
      </c>
      <c r="O76" s="3">
        <v>-4.1666666666666671E-2</v>
      </c>
      <c r="P76" s="3">
        <v>-4.1666666666666671E-2</v>
      </c>
      <c r="Q76" s="3">
        <v>-4.1666666666666671E-2</v>
      </c>
    </row>
    <row r="77" spans="1:17" x14ac:dyDescent="0.25">
      <c r="A77" s="2">
        <v>12</v>
      </c>
      <c r="B77" s="3">
        <v>-8.3333333333333343E-2</v>
      </c>
      <c r="C77" s="3">
        <v>8.3333333333333343E-2</v>
      </c>
      <c r="D77" s="3">
        <v>8.3333333333333343E-2</v>
      </c>
      <c r="E77" s="3">
        <v>-8.3333333333333343E-2</v>
      </c>
      <c r="F77" s="3">
        <v>-8.3333333333333343E-2</v>
      </c>
      <c r="G77" s="3">
        <v>-8.3333333333333343E-2</v>
      </c>
      <c r="H77" s="3">
        <v>8.3333333333333343E-2</v>
      </c>
      <c r="I77" s="3">
        <v>8.3333333333333343E-2</v>
      </c>
      <c r="J77" s="3">
        <v>-8.3333333333333343E-2</v>
      </c>
      <c r="K77" s="3">
        <v>8.3333333333333343E-2</v>
      </c>
      <c r="L77" s="3">
        <v>8.3333333333333343E-2</v>
      </c>
      <c r="M77" s="3">
        <v>-8.3333333333333343E-2</v>
      </c>
      <c r="N77" s="3">
        <v>-8.3333333333333343E-2</v>
      </c>
      <c r="O77" s="3">
        <v>-8.3333333333333343E-2</v>
      </c>
      <c r="P77" s="3">
        <v>8.3333333333333343E-2</v>
      </c>
      <c r="Q77" s="3">
        <v>8.3333333333333343E-2</v>
      </c>
    </row>
    <row r="78" spans="1:17" x14ac:dyDescent="0.25">
      <c r="A78" s="2">
        <v>13</v>
      </c>
      <c r="B78" s="3">
        <v>0.16666666666666669</v>
      </c>
      <c r="C78" s="3">
        <v>-4.1666666666666671E-2</v>
      </c>
      <c r="D78" s="3">
        <v>-4.1666666666666671E-2</v>
      </c>
      <c r="E78" s="3">
        <v>-8.3333333333333343E-2</v>
      </c>
      <c r="F78" s="3">
        <v>0.16666666666666669</v>
      </c>
      <c r="G78" s="3">
        <v>0.16666666666666669</v>
      </c>
      <c r="H78" s="3">
        <v>-4.1666666666666671E-2</v>
      </c>
      <c r="I78" s="3">
        <v>-4.1666666666666671E-2</v>
      </c>
      <c r="J78" s="3">
        <v>-8.3333333333333343E-2</v>
      </c>
      <c r="K78" s="3">
        <v>-4.1666666666666671E-2</v>
      </c>
      <c r="L78" s="3">
        <v>-4.1666666666666671E-2</v>
      </c>
      <c r="M78" s="3">
        <v>0.16666666666666669</v>
      </c>
      <c r="N78" s="3">
        <v>-8.3333333333333343E-2</v>
      </c>
      <c r="O78" s="3">
        <v>-8.3333333333333343E-2</v>
      </c>
      <c r="P78" s="3">
        <v>-4.1666666666666671E-2</v>
      </c>
      <c r="Q78" s="3">
        <v>-4.1666666666666671E-2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"/>
  <sheetViews>
    <sheetView showGridLines="0" zoomScale="190" zoomScaleNormal="190" workbookViewId="0">
      <selection activeCell="C3" sqref="C3:D5"/>
    </sheetView>
  </sheetViews>
  <sheetFormatPr baseColWidth="10" defaultRowHeight="15" x14ac:dyDescent="0.25"/>
  <cols>
    <col min="1" max="16384" width="11.42578125" style="2"/>
  </cols>
  <sheetData>
    <row r="2" spans="2:4" x14ac:dyDescent="0.25">
      <c r="B2" s="7" t="s">
        <v>51</v>
      </c>
      <c r="C2" s="7" t="s">
        <v>39</v>
      </c>
      <c r="D2" s="7" t="s">
        <v>40</v>
      </c>
    </row>
    <row r="3" spans="2:4" x14ac:dyDescent="0.25">
      <c r="B3" s="7">
        <v>1</v>
      </c>
      <c r="C3" s="3">
        <v>-1</v>
      </c>
      <c r="D3" s="3">
        <v>-1</v>
      </c>
    </row>
    <row r="4" spans="2:4" x14ac:dyDescent="0.25">
      <c r="B4" s="7">
        <v>2</v>
      </c>
      <c r="C4" s="3">
        <v>1</v>
      </c>
      <c r="D4" s="3">
        <v>0</v>
      </c>
    </row>
    <row r="5" spans="2:4" x14ac:dyDescent="0.25">
      <c r="B5" s="7">
        <v>3</v>
      </c>
      <c r="C5" s="3">
        <v>0</v>
      </c>
      <c r="D5" s="3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6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7</vt:i4>
      </vt:variant>
    </vt:vector>
  </HeadingPairs>
  <TitlesOfParts>
    <vt:vector size="14" baseType="lpstr">
      <vt:lpstr>Table de Starks</vt:lpstr>
      <vt:lpstr>DOE</vt:lpstr>
      <vt:lpstr>Plan d'expérimentations</vt:lpstr>
      <vt:lpstr>Espace mathématique</vt:lpstr>
      <vt:lpstr>Table de conversion</vt:lpstr>
      <vt:lpstr>Feuil1</vt:lpstr>
      <vt:lpstr>Graphe des effets moyens</vt:lpstr>
      <vt:lpstr>Disp</vt:lpstr>
      <vt:lpstr>Info</vt:lpstr>
      <vt:lpstr>Sol</vt:lpstr>
      <vt:lpstr>Table</vt:lpstr>
      <vt:lpstr>tX</vt:lpstr>
      <vt:lpstr>X</vt:lpstr>
      <vt:lpstr>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Delplanque</dc:creator>
  <cp:lastModifiedBy>ldelplan</cp:lastModifiedBy>
  <dcterms:created xsi:type="dcterms:W3CDTF">2011-08-31T08:06:09Z</dcterms:created>
  <dcterms:modified xsi:type="dcterms:W3CDTF">2014-10-02T07:05:12Z</dcterms:modified>
</cp:coreProperties>
</file>