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Luc\PROFESSIONNEL\IUT\QLIO\PEDAGOGIE\IUT EN LIGNES\Juillet 2016\Les fichiers Excel\Soudage laser\Application de synthèse N°8\"/>
    </mc:Choice>
  </mc:AlternateContent>
  <bookViews>
    <workbookView xWindow="240" yWindow="630" windowWidth="18315" windowHeight="7935" activeTab="4"/>
  </bookViews>
  <sheets>
    <sheet name="Table L25" sheetId="1" r:id="rId1"/>
    <sheet name="DOE" sheetId="2" r:id="rId2"/>
    <sheet name="Plan d'Expérimentations" sheetId="3" r:id="rId3"/>
    <sheet name="Graphe des effets moyens " sheetId="7" r:id="rId4"/>
    <sheet name="Espace mathématique" sheetId="5" r:id="rId5"/>
    <sheet name="Tableau de conversion" sheetId="6" r:id="rId6"/>
  </sheets>
  <definedNames>
    <definedName name="table">'Tableau de conversion'!$B$3:$E$7</definedName>
    <definedName name="x">'Espace mathématique'!$B$2:$Z$26</definedName>
    <definedName name="x_1">'Espace mathématique'!$B$30:$Z$54</definedName>
    <definedName name="y">'Plan d''Expérimentations'!$H$7:$H$31</definedName>
  </definedNames>
  <calcPr calcId="152511"/>
</workbook>
</file>

<file path=xl/calcChain.xml><?xml version="1.0" encoding="utf-8"?>
<calcChain xmlns="http://schemas.openxmlformats.org/spreadsheetml/2006/main">
  <c r="AI3" i="5" l="1"/>
  <c r="H32" i="3"/>
  <c r="F8" i="3"/>
  <c r="B8" i="3"/>
  <c r="B4" i="2"/>
  <c r="C4" i="2"/>
  <c r="C8" i="3" s="1"/>
  <c r="D4" i="2"/>
  <c r="D8" i="3" s="1"/>
  <c r="E4" i="2"/>
  <c r="E8" i="3" s="1"/>
  <c r="F4" i="2"/>
  <c r="G4" i="2"/>
  <c r="G8" i="3" s="1"/>
  <c r="B5" i="2"/>
  <c r="C5" i="2"/>
  <c r="D5" i="2"/>
  <c r="E5" i="2"/>
  <c r="F5" i="2"/>
  <c r="G5" i="2"/>
  <c r="B6" i="2"/>
  <c r="C6" i="2"/>
  <c r="H5" i="5" s="1"/>
  <c r="D6" i="2"/>
  <c r="E6" i="2"/>
  <c r="P5" i="5" s="1"/>
  <c r="F6" i="2"/>
  <c r="G6" i="2"/>
  <c r="X5" i="5" s="1"/>
  <c r="B7" i="2"/>
  <c r="C7" i="2"/>
  <c r="H6" i="5" s="1"/>
  <c r="D7" i="2"/>
  <c r="E7" i="2"/>
  <c r="P6" i="5" s="1"/>
  <c r="F7" i="2"/>
  <c r="G7" i="2"/>
  <c r="X6" i="5" s="1"/>
  <c r="B8" i="2"/>
  <c r="C8" i="2"/>
  <c r="H7" i="5" s="1"/>
  <c r="D8" i="2"/>
  <c r="E8" i="2"/>
  <c r="P7" i="5" s="1"/>
  <c r="F8" i="2"/>
  <c r="G8" i="2"/>
  <c r="X7" i="5" s="1"/>
  <c r="B9" i="2"/>
  <c r="C9" i="2"/>
  <c r="H8" i="5" s="1"/>
  <c r="D9" i="2"/>
  <c r="E9" i="2"/>
  <c r="P8" i="5" s="1"/>
  <c r="F9" i="2"/>
  <c r="G9" i="2"/>
  <c r="X8" i="5" s="1"/>
  <c r="B10" i="2"/>
  <c r="C10" i="2"/>
  <c r="H9" i="5" s="1"/>
  <c r="D10" i="2"/>
  <c r="E10" i="2"/>
  <c r="P9" i="5" s="1"/>
  <c r="F10" i="2"/>
  <c r="G10" i="2"/>
  <c r="X9" i="5" s="1"/>
  <c r="B11" i="2"/>
  <c r="C11" i="2"/>
  <c r="H10" i="5" s="1"/>
  <c r="D11" i="2"/>
  <c r="E11" i="2"/>
  <c r="P10" i="5" s="1"/>
  <c r="F11" i="2"/>
  <c r="G11" i="2"/>
  <c r="X10" i="5" s="1"/>
  <c r="B12" i="2"/>
  <c r="C12" i="2"/>
  <c r="H11" i="5" s="1"/>
  <c r="D12" i="2"/>
  <c r="E12" i="2"/>
  <c r="P11" i="5" s="1"/>
  <c r="F12" i="2"/>
  <c r="G12" i="2"/>
  <c r="X11" i="5" s="1"/>
  <c r="B13" i="2"/>
  <c r="C13" i="2"/>
  <c r="H12" i="5" s="1"/>
  <c r="D13" i="2"/>
  <c r="E13" i="2"/>
  <c r="P12" i="5" s="1"/>
  <c r="F13" i="2"/>
  <c r="G13" i="2"/>
  <c r="X12" i="5" s="1"/>
  <c r="B14" i="2"/>
  <c r="C14" i="2"/>
  <c r="H13" i="5" s="1"/>
  <c r="D14" i="2"/>
  <c r="E14" i="2"/>
  <c r="P13" i="5" s="1"/>
  <c r="F14" i="2"/>
  <c r="G14" i="2"/>
  <c r="X13" i="5" s="1"/>
  <c r="B15" i="2"/>
  <c r="C15" i="2"/>
  <c r="H14" i="5" s="1"/>
  <c r="D15" i="2"/>
  <c r="E15" i="2"/>
  <c r="P14" i="5" s="1"/>
  <c r="F15" i="2"/>
  <c r="G15" i="2"/>
  <c r="X14" i="5" s="1"/>
  <c r="B16" i="2"/>
  <c r="C16" i="2"/>
  <c r="H15" i="5" s="1"/>
  <c r="D16" i="2"/>
  <c r="E16" i="2"/>
  <c r="P15" i="5" s="1"/>
  <c r="F16" i="2"/>
  <c r="G16" i="2"/>
  <c r="X15" i="5" s="1"/>
  <c r="B17" i="2"/>
  <c r="C17" i="2"/>
  <c r="H16" i="5" s="1"/>
  <c r="D17" i="2"/>
  <c r="E17" i="2"/>
  <c r="P16" i="5" s="1"/>
  <c r="F17" i="2"/>
  <c r="G17" i="2"/>
  <c r="X16" i="5" s="1"/>
  <c r="B18" i="2"/>
  <c r="C18" i="2"/>
  <c r="H17" i="5" s="1"/>
  <c r="D18" i="2"/>
  <c r="E18" i="2"/>
  <c r="P17" i="5" s="1"/>
  <c r="F18" i="2"/>
  <c r="G18" i="2"/>
  <c r="X17" i="5" s="1"/>
  <c r="B19" i="2"/>
  <c r="C19" i="2"/>
  <c r="H18" i="5" s="1"/>
  <c r="D19" i="2"/>
  <c r="E19" i="2"/>
  <c r="P18" i="5" s="1"/>
  <c r="F19" i="2"/>
  <c r="G19" i="2"/>
  <c r="X18" i="5" s="1"/>
  <c r="B20" i="2"/>
  <c r="C20" i="2"/>
  <c r="D20" i="2"/>
  <c r="E20" i="2"/>
  <c r="P19" i="5" s="1"/>
  <c r="F20" i="2"/>
  <c r="G20" i="2"/>
  <c r="B21" i="2"/>
  <c r="C21" i="2"/>
  <c r="H20" i="5" s="1"/>
  <c r="D21" i="2"/>
  <c r="E21" i="2"/>
  <c r="F21" i="2"/>
  <c r="G21" i="2"/>
  <c r="X20" i="5" s="1"/>
  <c r="B22" i="2"/>
  <c r="C22" i="2"/>
  <c r="D22" i="2"/>
  <c r="E22" i="2"/>
  <c r="P21" i="5" s="1"/>
  <c r="F22" i="2"/>
  <c r="G22" i="2"/>
  <c r="B23" i="2"/>
  <c r="C23" i="2"/>
  <c r="H22" i="5" s="1"/>
  <c r="D23" i="2"/>
  <c r="E23" i="2"/>
  <c r="F23" i="2"/>
  <c r="G23" i="2"/>
  <c r="W22" i="5" s="1"/>
  <c r="B24" i="2"/>
  <c r="C23" i="5" s="1"/>
  <c r="C24" i="2"/>
  <c r="G23" i="5" s="1"/>
  <c r="D24" i="2"/>
  <c r="K23" i="5" s="1"/>
  <c r="E24" i="2"/>
  <c r="O23" i="5" s="1"/>
  <c r="F24" i="2"/>
  <c r="S23" i="5" s="1"/>
  <c r="G24" i="2"/>
  <c r="W23" i="5" s="1"/>
  <c r="B25" i="2"/>
  <c r="C24" i="5" s="1"/>
  <c r="C25" i="2"/>
  <c r="G24" i="5" s="1"/>
  <c r="D25" i="2"/>
  <c r="K24" i="5" s="1"/>
  <c r="E25" i="2"/>
  <c r="O24" i="5" s="1"/>
  <c r="F25" i="2"/>
  <c r="S24" i="5" s="1"/>
  <c r="G25" i="2"/>
  <c r="W24" i="5" s="1"/>
  <c r="B26" i="2"/>
  <c r="C25" i="5" s="1"/>
  <c r="C26" i="2"/>
  <c r="G25" i="5" s="1"/>
  <c r="D26" i="2"/>
  <c r="K25" i="5" s="1"/>
  <c r="E26" i="2"/>
  <c r="O25" i="5" s="1"/>
  <c r="F26" i="2"/>
  <c r="S25" i="5" s="1"/>
  <c r="G26" i="2"/>
  <c r="W25" i="5" s="1"/>
  <c r="B27" i="2"/>
  <c r="C26" i="5" s="1"/>
  <c r="C27" i="2"/>
  <c r="G26" i="5" s="1"/>
  <c r="D27" i="2"/>
  <c r="K26" i="5" s="1"/>
  <c r="E27" i="2"/>
  <c r="O26" i="5" s="1"/>
  <c r="F27" i="2"/>
  <c r="S26" i="5" s="1"/>
  <c r="G27" i="2"/>
  <c r="W26" i="5" s="1"/>
  <c r="C3" i="2"/>
  <c r="J2" i="5" s="1"/>
  <c r="D3" i="2"/>
  <c r="N2" i="5" s="1"/>
  <c r="E3" i="2"/>
  <c r="R2" i="5" s="1"/>
  <c r="F3" i="2"/>
  <c r="V2" i="5" s="1"/>
  <c r="G3" i="2"/>
  <c r="Z2" i="5" s="1"/>
  <c r="B3" i="2"/>
  <c r="F2" i="5" s="1"/>
  <c r="C2" i="5" l="1"/>
  <c r="O22" i="5"/>
  <c r="Q22" i="5"/>
  <c r="W21" i="5"/>
  <c r="Y21" i="5"/>
  <c r="G21" i="5"/>
  <c r="I21" i="5"/>
  <c r="O20" i="5"/>
  <c r="Q20" i="5"/>
  <c r="W19" i="5"/>
  <c r="Y19" i="5"/>
  <c r="G19" i="5"/>
  <c r="I19" i="5"/>
  <c r="S22" i="5"/>
  <c r="U22" i="5"/>
  <c r="K22" i="5"/>
  <c r="M22" i="5"/>
  <c r="C22" i="5"/>
  <c r="E22" i="5"/>
  <c r="S21" i="5"/>
  <c r="U21" i="5"/>
  <c r="K21" i="5"/>
  <c r="M21" i="5"/>
  <c r="C21" i="5"/>
  <c r="E21" i="5"/>
  <c r="S20" i="5"/>
  <c r="U20" i="5"/>
  <c r="K20" i="5"/>
  <c r="M20" i="5"/>
  <c r="C20" i="5"/>
  <c r="E20" i="5"/>
  <c r="S19" i="5"/>
  <c r="U19" i="5"/>
  <c r="K19" i="5"/>
  <c r="M19" i="5"/>
  <c r="C19" i="5"/>
  <c r="E19" i="5"/>
  <c r="S18" i="5"/>
  <c r="U18" i="5"/>
  <c r="K18" i="5"/>
  <c r="M18" i="5"/>
  <c r="C18" i="5"/>
  <c r="E18" i="5"/>
  <c r="S17" i="5"/>
  <c r="U17" i="5"/>
  <c r="K17" i="5"/>
  <c r="M17" i="5"/>
  <c r="C17" i="5"/>
  <c r="E17" i="5"/>
  <c r="S16" i="5"/>
  <c r="U16" i="5"/>
  <c r="K16" i="5"/>
  <c r="M16" i="5"/>
  <c r="C16" i="5"/>
  <c r="E16" i="5"/>
  <c r="S15" i="5"/>
  <c r="U15" i="5"/>
  <c r="K15" i="5"/>
  <c r="M15" i="5"/>
  <c r="C15" i="5"/>
  <c r="E15" i="5"/>
  <c r="S14" i="5"/>
  <c r="U14" i="5"/>
  <c r="K14" i="5"/>
  <c r="M14" i="5"/>
  <c r="C14" i="5"/>
  <c r="E14" i="5"/>
  <c r="S13" i="5"/>
  <c r="U13" i="5"/>
  <c r="K13" i="5"/>
  <c r="M13" i="5"/>
  <c r="C13" i="5"/>
  <c r="E13" i="5"/>
  <c r="S12" i="5"/>
  <c r="U12" i="5"/>
  <c r="K12" i="5"/>
  <c r="M12" i="5"/>
  <c r="C12" i="5"/>
  <c r="E12" i="5"/>
  <c r="S11" i="5"/>
  <c r="U11" i="5"/>
  <c r="K11" i="5"/>
  <c r="M11" i="5"/>
  <c r="C11" i="5"/>
  <c r="E11" i="5"/>
  <c r="S10" i="5"/>
  <c r="U10" i="5"/>
  <c r="K10" i="5"/>
  <c r="M10" i="5"/>
  <c r="C10" i="5"/>
  <c r="E10" i="5"/>
  <c r="S9" i="5"/>
  <c r="U9" i="5"/>
  <c r="K9" i="5"/>
  <c r="M9" i="5"/>
  <c r="C9" i="5"/>
  <c r="E9" i="5"/>
  <c r="S8" i="5"/>
  <c r="U8" i="5"/>
  <c r="K8" i="5"/>
  <c r="M8" i="5"/>
  <c r="C8" i="5"/>
  <c r="E8" i="5"/>
  <c r="S7" i="5"/>
  <c r="U7" i="5"/>
  <c r="K7" i="5"/>
  <c r="M7" i="5"/>
  <c r="C7" i="5"/>
  <c r="E7" i="5"/>
  <c r="S6" i="5"/>
  <c r="U6" i="5"/>
  <c r="K6" i="5"/>
  <c r="M6" i="5"/>
  <c r="C6" i="5"/>
  <c r="E6" i="5"/>
  <c r="S5" i="5"/>
  <c r="U5" i="5"/>
  <c r="K5" i="5"/>
  <c r="M5" i="5"/>
  <c r="C5" i="5"/>
  <c r="E5" i="5"/>
  <c r="T4" i="5"/>
  <c r="V4" i="5"/>
  <c r="S4" i="5"/>
  <c r="U4" i="5"/>
  <c r="L4" i="5"/>
  <c r="N4" i="5"/>
  <c r="K4" i="5"/>
  <c r="M4" i="5"/>
  <c r="D4" i="5"/>
  <c r="F4" i="5"/>
  <c r="C4" i="5"/>
  <c r="E4" i="5"/>
  <c r="T3" i="5"/>
  <c r="V3" i="5"/>
  <c r="S3" i="5"/>
  <c r="U3" i="5"/>
  <c r="L3" i="5"/>
  <c r="N3" i="5"/>
  <c r="K3" i="5"/>
  <c r="M3" i="5"/>
  <c r="D3" i="5"/>
  <c r="F3" i="5"/>
  <c r="C3" i="5"/>
  <c r="E3" i="5"/>
  <c r="G7" i="3"/>
  <c r="E7" i="3"/>
  <c r="C7" i="3"/>
  <c r="F31" i="3"/>
  <c r="D31" i="3"/>
  <c r="B31" i="3"/>
  <c r="F30" i="3"/>
  <c r="D30" i="3"/>
  <c r="B30" i="3"/>
  <c r="F29" i="3"/>
  <c r="D29" i="3"/>
  <c r="B29" i="3"/>
  <c r="F28" i="3"/>
  <c r="D28" i="3"/>
  <c r="B28" i="3"/>
  <c r="F27" i="3"/>
  <c r="D27" i="3"/>
  <c r="B27" i="3"/>
  <c r="F26" i="3"/>
  <c r="D26" i="3"/>
  <c r="B26" i="3"/>
  <c r="F25" i="3"/>
  <c r="D25" i="3"/>
  <c r="B25" i="3"/>
  <c r="F24" i="3"/>
  <c r="D24" i="3"/>
  <c r="B24" i="3"/>
  <c r="F23" i="3"/>
  <c r="D23" i="3"/>
  <c r="B23" i="3"/>
  <c r="F22" i="3"/>
  <c r="D22" i="3"/>
  <c r="B22" i="3"/>
  <c r="F21" i="3"/>
  <c r="D21" i="3"/>
  <c r="B21" i="3"/>
  <c r="F20" i="3"/>
  <c r="D20" i="3"/>
  <c r="B20" i="3"/>
  <c r="F19" i="3"/>
  <c r="D19" i="3"/>
  <c r="B19" i="3"/>
  <c r="F18" i="3"/>
  <c r="D18" i="3"/>
  <c r="B18" i="3"/>
  <c r="F17" i="3"/>
  <c r="D17" i="3"/>
  <c r="B17" i="3"/>
  <c r="F16" i="3"/>
  <c r="D16" i="3"/>
  <c r="B16" i="3"/>
  <c r="F15" i="3"/>
  <c r="D15" i="3"/>
  <c r="B15" i="3"/>
  <c r="F14" i="3"/>
  <c r="D14" i="3"/>
  <c r="B14" i="3"/>
  <c r="F13" i="3"/>
  <c r="D13" i="3"/>
  <c r="B13" i="3"/>
  <c r="F12" i="3"/>
  <c r="D12" i="3"/>
  <c r="B12" i="3"/>
  <c r="F11" i="3"/>
  <c r="D11" i="3"/>
  <c r="B11" i="3"/>
  <c r="F10" i="3"/>
  <c r="D10" i="3"/>
  <c r="B10" i="3"/>
  <c r="F9" i="3"/>
  <c r="D9" i="3"/>
  <c r="B9" i="3"/>
  <c r="E2" i="5"/>
  <c r="G2" i="5"/>
  <c r="I2" i="5"/>
  <c r="K2" i="5"/>
  <c r="M2" i="5"/>
  <c r="O2" i="5"/>
  <c r="Q2" i="5"/>
  <c r="S2" i="5"/>
  <c r="U2" i="5"/>
  <c r="W2" i="5"/>
  <c r="Y2" i="5"/>
  <c r="Z26" i="5"/>
  <c r="X26" i="5"/>
  <c r="V26" i="5"/>
  <c r="T26" i="5"/>
  <c r="R26" i="5"/>
  <c r="P26" i="5"/>
  <c r="N26" i="5"/>
  <c r="L26" i="5"/>
  <c r="J26" i="5"/>
  <c r="H26" i="5"/>
  <c r="F26" i="5"/>
  <c r="D26" i="5"/>
  <c r="Z25" i="5"/>
  <c r="X25" i="5"/>
  <c r="V25" i="5"/>
  <c r="T25" i="5"/>
  <c r="R25" i="5"/>
  <c r="P25" i="5"/>
  <c r="N25" i="5"/>
  <c r="L25" i="5"/>
  <c r="J25" i="5"/>
  <c r="H25" i="5"/>
  <c r="F25" i="5"/>
  <c r="D25" i="5"/>
  <c r="Z24" i="5"/>
  <c r="X24" i="5"/>
  <c r="V24" i="5"/>
  <c r="T24" i="5"/>
  <c r="R24" i="5"/>
  <c r="P24" i="5"/>
  <c r="N24" i="5"/>
  <c r="L24" i="5"/>
  <c r="J24" i="5"/>
  <c r="H24" i="5"/>
  <c r="F24" i="5"/>
  <c r="D24" i="5"/>
  <c r="Z23" i="5"/>
  <c r="X23" i="5"/>
  <c r="V23" i="5"/>
  <c r="T23" i="5"/>
  <c r="R23" i="5"/>
  <c r="P23" i="5"/>
  <c r="N23" i="5"/>
  <c r="L23" i="5"/>
  <c r="J23" i="5"/>
  <c r="H23" i="5"/>
  <c r="F23" i="5"/>
  <c r="D23" i="5"/>
  <c r="Z22" i="5"/>
  <c r="X22" i="5"/>
  <c r="T22" i="5"/>
  <c r="P22" i="5"/>
  <c r="L22" i="5"/>
  <c r="D22" i="5"/>
  <c r="X21" i="5"/>
  <c r="T21" i="5"/>
  <c r="L21" i="5"/>
  <c r="H21" i="5"/>
  <c r="D21" i="5"/>
  <c r="T20" i="5"/>
  <c r="P20" i="5"/>
  <c r="L20" i="5"/>
  <c r="D20" i="5"/>
  <c r="X19" i="5"/>
  <c r="T19" i="5"/>
  <c r="L19" i="5"/>
  <c r="H19" i="5"/>
  <c r="D19" i="5"/>
  <c r="T18" i="5"/>
  <c r="L18" i="5"/>
  <c r="D18" i="5"/>
  <c r="T17" i="5"/>
  <c r="L17" i="5"/>
  <c r="D17" i="5"/>
  <c r="T16" i="5"/>
  <c r="L16" i="5"/>
  <c r="D16" i="5"/>
  <c r="T15" i="5"/>
  <c r="L15" i="5"/>
  <c r="D15" i="5"/>
  <c r="T14" i="5"/>
  <c r="L14" i="5"/>
  <c r="D14" i="5"/>
  <c r="T13" i="5"/>
  <c r="L13" i="5"/>
  <c r="D13" i="5"/>
  <c r="T12" i="5"/>
  <c r="L12" i="5"/>
  <c r="D12" i="5"/>
  <c r="T11" i="5"/>
  <c r="L11" i="5"/>
  <c r="D11" i="5"/>
  <c r="T10" i="5"/>
  <c r="L10" i="5"/>
  <c r="D10" i="5"/>
  <c r="T9" i="5"/>
  <c r="L9" i="5"/>
  <c r="D9" i="5"/>
  <c r="T8" i="5"/>
  <c r="L8" i="5"/>
  <c r="D8" i="5"/>
  <c r="T7" i="5"/>
  <c r="L7" i="5"/>
  <c r="D7" i="5"/>
  <c r="T6" i="5"/>
  <c r="L6" i="5"/>
  <c r="D6" i="5"/>
  <c r="T5" i="5"/>
  <c r="L5" i="5"/>
  <c r="D5" i="5"/>
  <c r="G22" i="5"/>
  <c r="I22" i="5"/>
  <c r="O21" i="5"/>
  <c r="Q21" i="5"/>
  <c r="W20" i="5"/>
  <c r="Y20" i="5"/>
  <c r="G20" i="5"/>
  <c r="I20" i="5"/>
  <c r="O19" i="5"/>
  <c r="Q19" i="5"/>
  <c r="W18" i="5"/>
  <c r="Y18" i="5"/>
  <c r="O18" i="5"/>
  <c r="Q18" i="5"/>
  <c r="G18" i="5"/>
  <c r="I18" i="5"/>
  <c r="W17" i="5"/>
  <c r="Y17" i="5"/>
  <c r="O17" i="5"/>
  <c r="Q17" i="5"/>
  <c r="G17" i="5"/>
  <c r="I17" i="5"/>
  <c r="W16" i="5"/>
  <c r="Y16" i="5"/>
  <c r="O16" i="5"/>
  <c r="Q16" i="5"/>
  <c r="G16" i="5"/>
  <c r="I16" i="5"/>
  <c r="W15" i="5"/>
  <c r="Y15" i="5"/>
  <c r="O15" i="5"/>
  <c r="Q15" i="5"/>
  <c r="G15" i="5"/>
  <c r="I15" i="5"/>
  <c r="W14" i="5"/>
  <c r="Y14" i="5"/>
  <c r="O14" i="5"/>
  <c r="Q14" i="5"/>
  <c r="G14" i="5"/>
  <c r="I14" i="5"/>
  <c r="W13" i="5"/>
  <c r="Y13" i="5"/>
  <c r="O13" i="5"/>
  <c r="Q13" i="5"/>
  <c r="G13" i="5"/>
  <c r="I13" i="5"/>
  <c r="W12" i="5"/>
  <c r="Y12" i="5"/>
  <c r="O12" i="5"/>
  <c r="Q12" i="5"/>
  <c r="G12" i="5"/>
  <c r="I12" i="5"/>
  <c r="W11" i="5"/>
  <c r="Y11" i="5"/>
  <c r="O11" i="5"/>
  <c r="Q11" i="5"/>
  <c r="G11" i="5"/>
  <c r="I11" i="5"/>
  <c r="W10" i="5"/>
  <c r="Y10" i="5"/>
  <c r="O10" i="5"/>
  <c r="Q10" i="5"/>
  <c r="G10" i="5"/>
  <c r="I10" i="5"/>
  <c r="W9" i="5"/>
  <c r="Y9" i="5"/>
  <c r="O9" i="5"/>
  <c r="Q9" i="5"/>
  <c r="G9" i="5"/>
  <c r="I9" i="5"/>
  <c r="W8" i="5"/>
  <c r="Y8" i="5"/>
  <c r="O8" i="5"/>
  <c r="Q8" i="5"/>
  <c r="G8" i="5"/>
  <c r="I8" i="5"/>
  <c r="W7" i="5"/>
  <c r="Y7" i="5"/>
  <c r="O7" i="5"/>
  <c r="Q7" i="5"/>
  <c r="G7" i="5"/>
  <c r="I7" i="5"/>
  <c r="W6" i="5"/>
  <c r="Y6" i="5"/>
  <c r="O6" i="5"/>
  <c r="Q6" i="5"/>
  <c r="G6" i="5"/>
  <c r="I6" i="5"/>
  <c r="W5" i="5"/>
  <c r="Y5" i="5"/>
  <c r="O5" i="5"/>
  <c r="Q5" i="5"/>
  <c r="G5" i="5"/>
  <c r="I5" i="5"/>
  <c r="X4" i="5"/>
  <c r="Z4" i="5"/>
  <c r="W4" i="5"/>
  <c r="Y4" i="5"/>
  <c r="P4" i="5"/>
  <c r="R4" i="5"/>
  <c r="O4" i="5"/>
  <c r="Q4" i="5"/>
  <c r="H4" i="5"/>
  <c r="J4" i="5"/>
  <c r="G4" i="5"/>
  <c r="I4" i="5"/>
  <c r="X3" i="5"/>
  <c r="Z3" i="5"/>
  <c r="W3" i="5"/>
  <c r="Y3" i="5"/>
  <c r="P3" i="5"/>
  <c r="R3" i="5"/>
  <c r="O3" i="5"/>
  <c r="Q3" i="5"/>
  <c r="H3" i="5"/>
  <c r="J3" i="5"/>
  <c r="G3" i="5"/>
  <c r="I3" i="5"/>
  <c r="B7" i="3"/>
  <c r="F7" i="3"/>
  <c r="D7" i="3"/>
  <c r="G31" i="3"/>
  <c r="E31" i="3"/>
  <c r="C31" i="3"/>
  <c r="G30" i="3"/>
  <c r="E30" i="3"/>
  <c r="C30" i="3"/>
  <c r="G29" i="3"/>
  <c r="E29" i="3"/>
  <c r="C29" i="3"/>
  <c r="G28" i="3"/>
  <c r="E28" i="3"/>
  <c r="C28" i="3"/>
  <c r="G27" i="3"/>
  <c r="E27" i="3"/>
  <c r="C27" i="3"/>
  <c r="G26" i="3"/>
  <c r="E26" i="3"/>
  <c r="C26" i="3"/>
  <c r="G25" i="3"/>
  <c r="E25" i="3"/>
  <c r="C25" i="3"/>
  <c r="G24" i="3"/>
  <c r="E24" i="3"/>
  <c r="C24" i="3"/>
  <c r="G23" i="3"/>
  <c r="E23" i="3"/>
  <c r="C23" i="3"/>
  <c r="G22" i="3"/>
  <c r="E22" i="3"/>
  <c r="C22" i="3"/>
  <c r="G21" i="3"/>
  <c r="E21" i="3"/>
  <c r="C21" i="3"/>
  <c r="G20" i="3"/>
  <c r="E20" i="3"/>
  <c r="C20" i="3"/>
  <c r="G19" i="3"/>
  <c r="E19" i="3"/>
  <c r="C19" i="3"/>
  <c r="G18" i="3"/>
  <c r="E18" i="3"/>
  <c r="C18" i="3"/>
  <c r="G17" i="3"/>
  <c r="E17" i="3"/>
  <c r="C17" i="3"/>
  <c r="G16" i="3"/>
  <c r="E16" i="3"/>
  <c r="C16" i="3"/>
  <c r="G15" i="3"/>
  <c r="E15" i="3"/>
  <c r="C15" i="3"/>
  <c r="G14" i="3"/>
  <c r="E14" i="3"/>
  <c r="C14" i="3"/>
  <c r="G13" i="3"/>
  <c r="E13" i="3"/>
  <c r="C13" i="3"/>
  <c r="G12" i="3"/>
  <c r="E12" i="3"/>
  <c r="C12" i="3"/>
  <c r="G11" i="3"/>
  <c r="E11" i="3"/>
  <c r="C11" i="3"/>
  <c r="G10" i="3"/>
  <c r="E10" i="3"/>
  <c r="C10" i="3"/>
  <c r="G9" i="3"/>
  <c r="E9" i="3"/>
  <c r="C9" i="3"/>
  <c r="D2" i="5"/>
  <c r="H2" i="5"/>
  <c r="L2" i="5"/>
  <c r="P2" i="5"/>
  <c r="T2" i="5"/>
  <c r="X2" i="5"/>
  <c r="Y26" i="5"/>
  <c r="U26" i="5"/>
  <c r="Q26" i="5"/>
  <c r="M26" i="5"/>
  <c r="I26" i="5"/>
  <c r="E26" i="5"/>
  <c r="Y25" i="5"/>
  <c r="U25" i="5"/>
  <c r="Q25" i="5"/>
  <c r="M25" i="5"/>
  <c r="I25" i="5"/>
  <c r="E25" i="5"/>
  <c r="Y24" i="5"/>
  <c r="U24" i="5"/>
  <c r="Q24" i="5"/>
  <c r="M24" i="5"/>
  <c r="I24" i="5"/>
  <c r="E24" i="5"/>
  <c r="Y23" i="5"/>
  <c r="U23" i="5"/>
  <c r="Q23" i="5"/>
  <c r="M23" i="5"/>
  <c r="I23" i="5"/>
  <c r="E23" i="5"/>
  <c r="Y22" i="5"/>
  <c r="V22" i="5"/>
  <c r="R22" i="5"/>
  <c r="N22" i="5"/>
  <c r="J22" i="5"/>
  <c r="F22" i="5"/>
  <c r="Z21" i="5"/>
  <c r="V21" i="5"/>
  <c r="R21" i="5"/>
  <c r="N21" i="5"/>
  <c r="J21" i="5"/>
  <c r="F21" i="5"/>
  <c r="Z20" i="5"/>
  <c r="V20" i="5"/>
  <c r="R20" i="5"/>
  <c r="N20" i="5"/>
  <c r="J20" i="5"/>
  <c r="F20" i="5"/>
  <c r="Z19" i="5"/>
  <c r="V19" i="5"/>
  <c r="R19" i="5"/>
  <c r="N19" i="5"/>
  <c r="J19" i="5"/>
  <c r="F19" i="5"/>
  <c r="Z18" i="5"/>
  <c r="V18" i="5"/>
  <c r="R18" i="5"/>
  <c r="N18" i="5"/>
  <c r="J18" i="5"/>
  <c r="F18" i="5"/>
  <c r="Z17" i="5"/>
  <c r="V17" i="5"/>
  <c r="R17" i="5"/>
  <c r="N17" i="5"/>
  <c r="J17" i="5"/>
  <c r="F17" i="5"/>
  <c r="Z16" i="5"/>
  <c r="V16" i="5"/>
  <c r="R16" i="5"/>
  <c r="N16" i="5"/>
  <c r="J16" i="5"/>
  <c r="F16" i="5"/>
  <c r="Z15" i="5"/>
  <c r="V15" i="5"/>
  <c r="R15" i="5"/>
  <c r="N15" i="5"/>
  <c r="J15" i="5"/>
  <c r="F15" i="5"/>
  <c r="Z14" i="5"/>
  <c r="V14" i="5"/>
  <c r="R14" i="5"/>
  <c r="N14" i="5"/>
  <c r="J14" i="5"/>
  <c r="F14" i="5"/>
  <c r="Z13" i="5"/>
  <c r="V13" i="5"/>
  <c r="R13" i="5"/>
  <c r="N13" i="5"/>
  <c r="J13" i="5"/>
  <c r="F13" i="5"/>
  <c r="Z12" i="5"/>
  <c r="V12" i="5"/>
  <c r="R12" i="5"/>
  <c r="N12" i="5"/>
  <c r="J12" i="5"/>
  <c r="F12" i="5"/>
  <c r="Z11" i="5"/>
  <c r="V11" i="5"/>
  <c r="R11" i="5"/>
  <c r="N11" i="5"/>
  <c r="J11" i="5"/>
  <c r="F11" i="5"/>
  <c r="Z10" i="5"/>
  <c r="V10" i="5"/>
  <c r="R10" i="5"/>
  <c r="N10" i="5"/>
  <c r="J10" i="5"/>
  <c r="F10" i="5"/>
  <c r="Z9" i="5"/>
  <c r="V9" i="5"/>
  <c r="R9" i="5"/>
  <c r="N9" i="5"/>
  <c r="J9" i="5"/>
  <c r="F9" i="5"/>
  <c r="Z8" i="5"/>
  <c r="V8" i="5"/>
  <c r="R8" i="5"/>
  <c r="N8" i="5"/>
  <c r="J8" i="5"/>
  <c r="F8" i="5"/>
  <c r="Z7" i="5"/>
  <c r="V7" i="5"/>
  <c r="R7" i="5"/>
  <c r="N7" i="5"/>
  <c r="J7" i="5"/>
  <c r="F7" i="5"/>
  <c r="Z6" i="5"/>
  <c r="V6" i="5"/>
  <c r="R6" i="5"/>
  <c r="N6" i="5"/>
  <c r="J6" i="5"/>
  <c r="F6" i="5"/>
  <c r="Z5" i="5"/>
  <c r="V5" i="5"/>
  <c r="R5" i="5"/>
  <c r="N5" i="5"/>
  <c r="J5" i="5"/>
  <c r="F5" i="5"/>
  <c r="B30" i="5" l="1" a="1"/>
  <c r="E30" i="5" l="1"/>
  <c r="W54" i="5"/>
  <c r="S54" i="5"/>
  <c r="O54" i="5"/>
  <c r="K54" i="5"/>
  <c r="G54" i="5"/>
  <c r="C54" i="5"/>
  <c r="X53" i="5"/>
  <c r="T53" i="5"/>
  <c r="P53" i="5"/>
  <c r="L53" i="5"/>
  <c r="H53" i="5"/>
  <c r="D53" i="5"/>
  <c r="Y52" i="5"/>
  <c r="U52" i="5"/>
  <c r="Q52" i="5"/>
  <c r="M52" i="5"/>
  <c r="I52" i="5"/>
  <c r="E52" i="5"/>
  <c r="Z51" i="5"/>
  <c r="V51" i="5"/>
  <c r="R51" i="5"/>
  <c r="N51" i="5"/>
  <c r="J51" i="5"/>
  <c r="F51" i="5"/>
  <c r="B51" i="5"/>
  <c r="W50" i="5"/>
  <c r="S50" i="5"/>
  <c r="O50" i="5"/>
  <c r="I50" i="5"/>
  <c r="Z49" i="5"/>
  <c r="R49" i="5"/>
  <c r="J49" i="5"/>
  <c r="B49" i="5"/>
  <c r="S48" i="5"/>
  <c r="K48" i="5"/>
  <c r="C48" i="5"/>
  <c r="T47" i="5"/>
  <c r="L47" i="5"/>
  <c r="D47" i="5"/>
  <c r="U46" i="5"/>
  <c r="M46" i="5"/>
  <c r="E46" i="5"/>
  <c r="V45" i="5"/>
  <c r="N45" i="5"/>
  <c r="F45" i="5"/>
  <c r="W44" i="5"/>
  <c r="O44" i="5"/>
  <c r="G44" i="5"/>
  <c r="X43" i="5"/>
  <c r="P43" i="5"/>
  <c r="H43" i="5"/>
  <c r="Y42" i="5"/>
  <c r="Q42" i="5"/>
  <c r="I42" i="5"/>
  <c r="Z41" i="5"/>
  <c r="R41" i="5"/>
  <c r="J41" i="5"/>
  <c r="B41" i="5"/>
  <c r="S40" i="5"/>
  <c r="K40" i="5"/>
  <c r="C40" i="5"/>
  <c r="T39" i="5"/>
  <c r="L39" i="5"/>
  <c r="D39" i="5"/>
  <c r="U38" i="5"/>
  <c r="M38" i="5"/>
  <c r="E38" i="5"/>
  <c r="V37" i="5"/>
  <c r="N37" i="5"/>
  <c r="F37" i="5"/>
  <c r="W36" i="5"/>
  <c r="O36" i="5"/>
  <c r="G36" i="5"/>
  <c r="X35" i="5"/>
  <c r="P35" i="5"/>
  <c r="H35" i="5"/>
  <c r="Y34" i="5"/>
  <c r="Q34" i="5"/>
  <c r="I34" i="5"/>
  <c r="Z33" i="5"/>
  <c r="R33" i="5"/>
  <c r="J33" i="5"/>
  <c r="B33" i="5"/>
  <c r="S32" i="5"/>
  <c r="K32" i="5"/>
  <c r="C32" i="5"/>
  <c r="T31" i="5"/>
  <c r="L31" i="5"/>
  <c r="D31" i="5"/>
  <c r="U30" i="5"/>
  <c r="M30" i="5"/>
  <c r="B30" i="5"/>
  <c r="F30" i="5"/>
  <c r="J30" i="5"/>
  <c r="N30" i="5"/>
  <c r="R30" i="5"/>
  <c r="V30" i="5"/>
  <c r="Z30" i="5"/>
  <c r="E31" i="5"/>
  <c r="I31" i="5"/>
  <c r="M31" i="5"/>
  <c r="Q31" i="5"/>
  <c r="U31" i="5"/>
  <c r="Y31" i="5"/>
  <c r="D32" i="5"/>
  <c r="H32" i="5"/>
  <c r="L32" i="5"/>
  <c r="P32" i="5"/>
  <c r="T32" i="5"/>
  <c r="X32" i="5"/>
  <c r="C33" i="5"/>
  <c r="G33" i="5"/>
  <c r="K33" i="5"/>
  <c r="O33" i="5"/>
  <c r="S33" i="5"/>
  <c r="W33" i="5"/>
  <c r="B34" i="5"/>
  <c r="F34" i="5"/>
  <c r="J34" i="5"/>
  <c r="N34" i="5"/>
  <c r="R34" i="5"/>
  <c r="V34" i="5"/>
  <c r="Z34" i="5"/>
  <c r="E35" i="5"/>
  <c r="I35" i="5"/>
  <c r="M35" i="5"/>
  <c r="Q35" i="5"/>
  <c r="U35" i="5"/>
  <c r="Y35" i="5"/>
  <c r="D36" i="5"/>
  <c r="H36" i="5"/>
  <c r="L36" i="5"/>
  <c r="P36" i="5"/>
  <c r="T36" i="5"/>
  <c r="X36" i="5"/>
  <c r="C37" i="5"/>
  <c r="G37" i="5"/>
  <c r="K37" i="5"/>
  <c r="O37" i="5"/>
  <c r="S37" i="5"/>
  <c r="W37" i="5"/>
  <c r="B38" i="5"/>
  <c r="F38" i="5"/>
  <c r="J38" i="5"/>
  <c r="N38" i="5"/>
  <c r="R38" i="5"/>
  <c r="V38" i="5"/>
  <c r="Z38" i="5"/>
  <c r="E39" i="5"/>
  <c r="I39" i="5"/>
  <c r="M39" i="5"/>
  <c r="Q39" i="5"/>
  <c r="U39" i="5"/>
  <c r="Y39" i="5"/>
  <c r="D40" i="5"/>
  <c r="H40" i="5"/>
  <c r="L40" i="5"/>
  <c r="P40" i="5"/>
  <c r="T40" i="5"/>
  <c r="X40" i="5"/>
  <c r="C41" i="5"/>
  <c r="G41" i="5"/>
  <c r="K41" i="5"/>
  <c r="O41" i="5"/>
  <c r="S41" i="5"/>
  <c r="W41" i="5"/>
  <c r="B42" i="5"/>
  <c r="F42" i="5"/>
  <c r="J42" i="5"/>
  <c r="N42" i="5"/>
  <c r="R42" i="5"/>
  <c r="V42" i="5"/>
  <c r="Z42" i="5"/>
  <c r="E43" i="5"/>
  <c r="I43" i="5"/>
  <c r="M43" i="5"/>
  <c r="Q43" i="5"/>
  <c r="U43" i="5"/>
  <c r="Y43" i="5"/>
  <c r="D44" i="5"/>
  <c r="H44" i="5"/>
  <c r="L44" i="5"/>
  <c r="P44" i="5"/>
  <c r="T44" i="5"/>
  <c r="X44" i="5"/>
  <c r="C45" i="5"/>
  <c r="G45" i="5"/>
  <c r="K45" i="5"/>
  <c r="O45" i="5"/>
  <c r="S45" i="5"/>
  <c r="W45" i="5"/>
  <c r="B46" i="5"/>
  <c r="F46" i="5"/>
  <c r="J46" i="5"/>
  <c r="N46" i="5"/>
  <c r="R46" i="5"/>
  <c r="V46" i="5"/>
  <c r="Z46" i="5"/>
  <c r="E47" i="5"/>
  <c r="I47" i="5"/>
  <c r="M47" i="5"/>
  <c r="Q47" i="5"/>
  <c r="U47" i="5"/>
  <c r="Y47" i="5"/>
  <c r="D48" i="5"/>
  <c r="H48" i="5"/>
  <c r="L48" i="5"/>
  <c r="P48" i="5"/>
  <c r="T48" i="5"/>
  <c r="X48" i="5"/>
  <c r="C49" i="5"/>
  <c r="G49" i="5"/>
  <c r="K49" i="5"/>
  <c r="O49" i="5"/>
  <c r="S49" i="5"/>
  <c r="W49" i="5"/>
  <c r="B50" i="5"/>
  <c r="F50" i="5"/>
  <c r="J50" i="5"/>
  <c r="Z54" i="5"/>
  <c r="V54" i="5"/>
  <c r="R54" i="5"/>
  <c r="N54" i="5"/>
  <c r="J54" i="5"/>
  <c r="F54" i="5"/>
  <c r="B54" i="5"/>
  <c r="W53" i="5"/>
  <c r="S53" i="5"/>
  <c r="O53" i="5"/>
  <c r="K53" i="5"/>
  <c r="G53" i="5"/>
  <c r="C53" i="5"/>
  <c r="X52" i="5"/>
  <c r="T52" i="5"/>
  <c r="P52" i="5"/>
  <c r="L52" i="5"/>
  <c r="H52" i="5"/>
  <c r="D52" i="5"/>
  <c r="Y51" i="5"/>
  <c r="U51" i="5"/>
  <c r="Q51" i="5"/>
  <c r="M51" i="5"/>
  <c r="I51" i="5"/>
  <c r="E51" i="5"/>
  <c r="Z50" i="5"/>
  <c r="V50" i="5"/>
  <c r="R50" i="5"/>
  <c r="N50" i="5"/>
  <c r="G50" i="5"/>
  <c r="X49" i="5"/>
  <c r="P49" i="5"/>
  <c r="H49" i="5"/>
  <c r="Y48" i="5"/>
  <c r="Q48" i="5"/>
  <c r="I48" i="5"/>
  <c r="Y54" i="5"/>
  <c r="Q54" i="5"/>
  <c r="I54" i="5"/>
  <c r="Z53" i="5"/>
  <c r="R53" i="5"/>
  <c r="J53" i="5"/>
  <c r="B53" i="5"/>
  <c r="S52" i="5"/>
  <c r="K52" i="5"/>
  <c r="C52" i="5"/>
  <c r="T51" i="5"/>
  <c r="L51" i="5"/>
  <c r="D51" i="5"/>
  <c r="U50" i="5"/>
  <c r="M50" i="5"/>
  <c r="V49" i="5"/>
  <c r="F49" i="5"/>
  <c r="O48" i="5"/>
  <c r="X47" i="5"/>
  <c r="H47" i="5"/>
  <c r="Q46" i="5"/>
  <c r="Z45" i="5"/>
  <c r="J45" i="5"/>
  <c r="S44" i="5"/>
  <c r="C44" i="5"/>
  <c r="L43" i="5"/>
  <c r="U42" i="5"/>
  <c r="E42" i="5"/>
  <c r="N41" i="5"/>
  <c r="W40" i="5"/>
  <c r="G40" i="5"/>
  <c r="P39" i="5"/>
  <c r="Y38" i="5"/>
  <c r="I38" i="5"/>
  <c r="R37" i="5"/>
  <c r="B37" i="5"/>
  <c r="K36" i="5"/>
  <c r="T35" i="5"/>
  <c r="D35" i="5"/>
  <c r="M34" i="5"/>
  <c r="V33" i="5"/>
  <c r="F33" i="5"/>
  <c r="O32" i="5"/>
  <c r="X31" i="5"/>
  <c r="H31" i="5"/>
  <c r="Q30" i="5"/>
  <c r="D30" i="5"/>
  <c r="L30" i="5"/>
  <c r="T30" i="5"/>
  <c r="C31" i="5"/>
  <c r="K31" i="5"/>
  <c r="S31" i="5"/>
  <c r="B32" i="5"/>
  <c r="J32" i="5"/>
  <c r="R32" i="5"/>
  <c r="Z32" i="5"/>
  <c r="I33" i="5"/>
  <c r="Q33" i="5"/>
  <c r="Y33" i="5"/>
  <c r="H34" i="5"/>
  <c r="P34" i="5"/>
  <c r="X34" i="5"/>
  <c r="G35" i="5"/>
  <c r="O35" i="5"/>
  <c r="W35" i="5"/>
  <c r="F36" i="5"/>
  <c r="N36" i="5"/>
  <c r="V36" i="5"/>
  <c r="E37" i="5"/>
  <c r="M37" i="5"/>
  <c r="U37" i="5"/>
  <c r="D38" i="5"/>
  <c r="T38" i="5"/>
  <c r="C39" i="5"/>
  <c r="K39" i="5"/>
  <c r="S39" i="5"/>
  <c r="B40" i="5"/>
  <c r="J40" i="5"/>
  <c r="Z40" i="5"/>
  <c r="Q41" i="5"/>
  <c r="H42" i="5"/>
  <c r="X42" i="5"/>
  <c r="O43" i="5"/>
  <c r="F44" i="5"/>
  <c r="V44" i="5"/>
  <c r="U45" i="5"/>
  <c r="L46" i="5"/>
  <c r="C47" i="5"/>
  <c r="S47" i="5"/>
  <c r="J48" i="5"/>
  <c r="I49" i="5"/>
  <c r="Y49" i="5"/>
  <c r="X54" i="5"/>
  <c r="H54" i="5"/>
  <c r="Q53" i="5"/>
  <c r="Z52" i="5"/>
  <c r="J52" i="5"/>
  <c r="K51" i="5"/>
  <c r="K50" i="5"/>
  <c r="D49" i="5"/>
  <c r="Z47" i="5"/>
  <c r="J47" i="5"/>
  <c r="S46" i="5"/>
  <c r="C46" i="5"/>
  <c r="L45" i="5"/>
  <c r="U44" i="5"/>
  <c r="V43" i="5"/>
  <c r="F43" i="5"/>
  <c r="O42" i="5"/>
  <c r="X41" i="5"/>
  <c r="H41" i="5"/>
  <c r="Q40" i="5"/>
  <c r="R39" i="5"/>
  <c r="K38" i="5"/>
  <c r="T37" i="5"/>
  <c r="D37" i="5"/>
  <c r="M36" i="5"/>
  <c r="V35" i="5"/>
  <c r="F35" i="5"/>
  <c r="O34" i="5"/>
  <c r="X33" i="5"/>
  <c r="Y32" i="5"/>
  <c r="I32" i="5"/>
  <c r="R31" i="5"/>
  <c r="B31" i="5"/>
  <c r="K30" i="5"/>
  <c r="U54" i="5"/>
  <c r="M54" i="5"/>
  <c r="E54" i="5"/>
  <c r="V53" i="5"/>
  <c r="N53" i="5"/>
  <c r="F53" i="5"/>
  <c r="W52" i="5"/>
  <c r="O52" i="5"/>
  <c r="G52" i="5"/>
  <c r="X51" i="5"/>
  <c r="P51" i="5"/>
  <c r="H51" i="5"/>
  <c r="Y50" i="5"/>
  <c r="Q50" i="5"/>
  <c r="E50" i="5"/>
  <c r="N49" i="5"/>
  <c r="W48" i="5"/>
  <c r="G48" i="5"/>
  <c r="P47" i="5"/>
  <c r="Y46" i="5"/>
  <c r="I46" i="5"/>
  <c r="R45" i="5"/>
  <c r="B45" i="5"/>
  <c r="K44" i="5"/>
  <c r="T43" i="5"/>
  <c r="D43" i="5"/>
  <c r="M42" i="5"/>
  <c r="V41" i="5"/>
  <c r="F41" i="5"/>
  <c r="O40" i="5"/>
  <c r="X39" i="5"/>
  <c r="H39" i="5"/>
  <c r="Q38" i="5"/>
  <c r="Z37" i="5"/>
  <c r="J37" i="5"/>
  <c r="S36" i="5"/>
  <c r="C36" i="5"/>
  <c r="L35" i="5"/>
  <c r="U34" i="5"/>
  <c r="E34" i="5"/>
  <c r="N33" i="5"/>
  <c r="W32" i="5"/>
  <c r="G32" i="5"/>
  <c r="P31" i="5"/>
  <c r="Y30" i="5"/>
  <c r="I30" i="5"/>
  <c r="H30" i="5"/>
  <c r="P30" i="5"/>
  <c r="X30" i="5"/>
  <c r="G31" i="5"/>
  <c r="O31" i="5"/>
  <c r="W31" i="5"/>
  <c r="F32" i="5"/>
  <c r="N32" i="5"/>
  <c r="V32" i="5"/>
  <c r="E33" i="5"/>
  <c r="M33" i="5"/>
  <c r="U33" i="5"/>
  <c r="D34" i="5"/>
  <c r="L34" i="5"/>
  <c r="T34" i="5"/>
  <c r="C35" i="5"/>
  <c r="K35" i="5"/>
  <c r="S35" i="5"/>
  <c r="B36" i="5"/>
  <c r="J36" i="5"/>
  <c r="R36" i="5"/>
  <c r="Z36" i="5"/>
  <c r="I37" i="5"/>
  <c r="Q37" i="5"/>
  <c r="Y37" i="5"/>
  <c r="H38" i="5"/>
  <c r="P38" i="5"/>
  <c r="X38" i="5"/>
  <c r="G39" i="5"/>
  <c r="O39" i="5"/>
  <c r="W39" i="5"/>
  <c r="F40" i="5"/>
  <c r="N40" i="5"/>
  <c r="V40" i="5"/>
  <c r="E41" i="5"/>
  <c r="M41" i="5"/>
  <c r="U41" i="5"/>
  <c r="D42" i="5"/>
  <c r="L42" i="5"/>
  <c r="T42" i="5"/>
  <c r="C43" i="5"/>
  <c r="K43" i="5"/>
  <c r="S43" i="5"/>
  <c r="B44" i="5"/>
  <c r="J44" i="5"/>
  <c r="R44" i="5"/>
  <c r="Z44" i="5"/>
  <c r="I45" i="5"/>
  <c r="Q45" i="5"/>
  <c r="Y45" i="5"/>
  <c r="H46" i="5"/>
  <c r="P46" i="5"/>
  <c r="X46" i="5"/>
  <c r="G47" i="5"/>
  <c r="O47" i="5"/>
  <c r="W47" i="5"/>
  <c r="F48" i="5"/>
  <c r="N48" i="5"/>
  <c r="V48" i="5"/>
  <c r="E49" i="5"/>
  <c r="M49" i="5"/>
  <c r="U49" i="5"/>
  <c r="D50" i="5"/>
  <c r="L50" i="5"/>
  <c r="T54" i="5"/>
  <c r="L54" i="5"/>
  <c r="D54" i="5"/>
  <c r="U53" i="5"/>
  <c r="M53" i="5"/>
  <c r="E53" i="5"/>
  <c r="V52" i="5"/>
  <c r="N52" i="5"/>
  <c r="F52" i="5"/>
  <c r="W51" i="5"/>
  <c r="O51" i="5"/>
  <c r="G51" i="5"/>
  <c r="X50" i="5"/>
  <c r="P50" i="5"/>
  <c r="C50" i="5"/>
  <c r="L49" i="5"/>
  <c r="U48" i="5"/>
  <c r="E48" i="5"/>
  <c r="V47" i="5"/>
  <c r="N47" i="5"/>
  <c r="F47" i="5"/>
  <c r="W46" i="5"/>
  <c r="O46" i="5"/>
  <c r="G46" i="5"/>
  <c r="X45" i="5"/>
  <c r="P45" i="5"/>
  <c r="H45" i="5"/>
  <c r="Y44" i="5"/>
  <c r="Q44" i="5"/>
  <c r="I44" i="5"/>
  <c r="Z43" i="5"/>
  <c r="R43" i="5"/>
  <c r="J43" i="5"/>
  <c r="B43" i="5"/>
  <c r="S42" i="5"/>
  <c r="K42" i="5"/>
  <c r="C42" i="5"/>
  <c r="T41" i="5"/>
  <c r="L41" i="5"/>
  <c r="D41" i="5"/>
  <c r="U40" i="5"/>
  <c r="M40" i="5"/>
  <c r="E40" i="5"/>
  <c r="V39" i="5"/>
  <c r="N39" i="5"/>
  <c r="F39" i="5"/>
  <c r="W38" i="5"/>
  <c r="O38" i="5"/>
  <c r="G38" i="5"/>
  <c r="X37" i="5"/>
  <c r="P37" i="5"/>
  <c r="H37" i="5"/>
  <c r="Y36" i="5"/>
  <c r="Q36" i="5"/>
  <c r="I36" i="5"/>
  <c r="Z35" i="5"/>
  <c r="R35" i="5"/>
  <c r="J35" i="5"/>
  <c r="B35" i="5"/>
  <c r="S34" i="5"/>
  <c r="K34" i="5"/>
  <c r="C34" i="5"/>
  <c r="T33" i="5"/>
  <c r="L33" i="5"/>
  <c r="D33" i="5"/>
  <c r="U32" i="5"/>
  <c r="M32" i="5"/>
  <c r="E32" i="5"/>
  <c r="V31" i="5"/>
  <c r="N31" i="5"/>
  <c r="F31" i="5"/>
  <c r="W30" i="5"/>
  <c r="O30" i="5"/>
  <c r="G30" i="5"/>
  <c r="L38" i="5"/>
  <c r="R40" i="5"/>
  <c r="I41" i="5"/>
  <c r="Y41" i="5"/>
  <c r="P42" i="5"/>
  <c r="G43" i="5"/>
  <c r="W43" i="5"/>
  <c r="N44" i="5"/>
  <c r="E45" i="5"/>
  <c r="M45" i="5"/>
  <c r="D46" i="5"/>
  <c r="T46" i="5"/>
  <c r="K47" i="5"/>
  <c r="B48" i="5"/>
  <c r="R48" i="5"/>
  <c r="Z48" i="5"/>
  <c r="Q49" i="5"/>
  <c r="H50" i="5"/>
  <c r="P54" i="5"/>
  <c r="Y53" i="5"/>
  <c r="I53" i="5"/>
  <c r="R52" i="5"/>
  <c r="B52" i="5"/>
  <c r="S51" i="5"/>
  <c r="C51" i="5"/>
  <c r="T50" i="5"/>
  <c r="T49" i="5"/>
  <c r="M48" i="5"/>
  <c r="R47" i="5"/>
  <c r="B47" i="5"/>
  <c r="K46" i="5"/>
  <c r="T45" i="5"/>
  <c r="D45" i="5"/>
  <c r="M44" i="5"/>
  <c r="E44" i="5"/>
  <c r="N43" i="5"/>
  <c r="W42" i="5"/>
  <c r="G42" i="5"/>
  <c r="P41" i="5"/>
  <c r="Y40" i="5"/>
  <c r="I40" i="5"/>
  <c r="Z39" i="5"/>
  <c r="J39" i="5"/>
  <c r="B39" i="5"/>
  <c r="S38" i="5"/>
  <c r="C38" i="5"/>
  <c r="L37" i="5"/>
  <c r="U36" i="5"/>
  <c r="E36" i="5"/>
  <c r="N35" i="5"/>
  <c r="W34" i="5"/>
  <c r="G34" i="5"/>
  <c r="P33" i="5"/>
  <c r="H33" i="5"/>
  <c r="Q32" i="5"/>
  <c r="Z31" i="5"/>
  <c r="J31" i="5"/>
  <c r="S30" i="5"/>
  <c r="C30" i="5"/>
  <c r="AE2" i="5" l="1" a="1"/>
  <c r="AE2" i="5" l="1"/>
  <c r="AG2" i="5" s="1"/>
  <c r="AE7" i="5"/>
  <c r="AG9" i="5" s="1"/>
  <c r="AE15" i="5"/>
  <c r="AG19" i="5" s="1"/>
  <c r="AE23" i="5"/>
  <c r="AG29" i="5" s="1"/>
  <c r="AE9" i="5"/>
  <c r="AG11" i="5" s="1"/>
  <c r="AE17" i="5"/>
  <c r="AG21" i="5" s="1"/>
  <c r="AE25" i="5"/>
  <c r="AG31" i="5" s="1"/>
  <c r="AE20" i="5"/>
  <c r="AG25" i="5" s="1"/>
  <c r="AE12" i="5"/>
  <c r="AG15" i="5" s="1"/>
  <c r="AE4" i="5"/>
  <c r="AG5" i="5" s="1"/>
  <c r="AE22" i="5"/>
  <c r="AG27" i="5" s="1"/>
  <c r="AE14" i="5"/>
  <c r="AG17" i="5" s="1"/>
  <c r="AE6" i="5"/>
  <c r="AG7" i="5" s="1"/>
  <c r="AE3" i="5"/>
  <c r="AG4" i="5" s="1"/>
  <c r="AE11" i="5"/>
  <c r="AG14" i="5" s="1"/>
  <c r="AE19" i="5"/>
  <c r="AG24" i="5" s="1"/>
  <c r="AE5" i="5"/>
  <c r="AG6" i="5" s="1"/>
  <c r="AE13" i="5"/>
  <c r="AG16" i="5" s="1"/>
  <c r="AE21" i="5"/>
  <c r="AG26" i="5" s="1"/>
  <c r="AE24" i="5"/>
  <c r="AG30" i="5" s="1"/>
  <c r="AE16" i="5"/>
  <c r="AG20" i="5" s="1"/>
  <c r="AE8" i="5"/>
  <c r="AG10" i="5" s="1"/>
  <c r="AE26" i="5"/>
  <c r="AG32" i="5" s="1"/>
  <c r="AE18" i="5"/>
  <c r="AG22" i="5" s="1"/>
  <c r="AE10" i="5"/>
  <c r="AG12" i="5" s="1"/>
  <c r="AG23" i="5" l="1"/>
  <c r="AG13" i="5"/>
  <c r="AG18" i="5"/>
  <c r="AG3" i="5"/>
  <c r="AG28" i="5"/>
  <c r="AG8" i="5"/>
  <c r="AI2" i="5" l="1" a="1"/>
  <c r="AZ2" i="5" s="1"/>
  <c r="AZ3" i="5" s="1"/>
  <c r="AQ2" i="5" l="1"/>
  <c r="AQ3" i="5" s="1"/>
  <c r="AX2" i="5"/>
  <c r="AX3" i="5" s="1"/>
  <c r="AK2" i="5"/>
  <c r="AK3" i="5" s="1"/>
  <c r="AK7" i="5" s="1" a="1"/>
  <c r="BD2" i="5"/>
  <c r="BD3" i="5" s="1"/>
  <c r="AW2" i="5"/>
  <c r="AW3" i="5" s="1"/>
  <c r="AR2" i="5"/>
  <c r="AR3" i="5" s="1"/>
  <c r="BE2" i="5"/>
  <c r="BE3" i="5" s="1"/>
  <c r="AJ2" i="5"/>
  <c r="AJ3" i="5" s="1"/>
  <c r="BG2" i="5"/>
  <c r="BG3" i="5" s="1"/>
  <c r="BL2" i="5"/>
  <c r="BL3" i="5" s="1"/>
  <c r="BA2" i="5"/>
  <c r="BA3" i="5" s="1"/>
  <c r="AN22" i="5" s="1" a="1"/>
  <c r="AN2" i="5"/>
  <c r="AN3" i="5" s="1"/>
  <c r="BJ2" i="5"/>
  <c r="BJ3" i="5" s="1"/>
  <c r="AM2" i="5"/>
  <c r="AM3" i="5" s="1"/>
  <c r="BB2" i="5"/>
  <c r="BB3" i="5" s="1"/>
  <c r="AI2" i="5"/>
  <c r="AS2" i="5"/>
  <c r="AS3" i="5" s="1"/>
  <c r="AV2" i="5"/>
  <c r="AV3" i="5" s="1"/>
  <c r="BF2" i="5"/>
  <c r="BF3" i="5" s="1"/>
  <c r="AU2" i="5"/>
  <c r="AU3" i="5" s="1"/>
  <c r="AT2" i="5"/>
  <c r="AT3" i="5" s="1"/>
  <c r="BC2" i="5"/>
  <c r="BC3" i="5" s="1"/>
  <c r="AL2" i="5"/>
  <c r="AL3" i="5" s="1"/>
  <c r="BI2" i="5"/>
  <c r="BI3" i="5" s="1"/>
  <c r="AY2" i="5"/>
  <c r="AY3" i="5" s="1"/>
  <c r="AP2" i="5"/>
  <c r="AP3" i="5" s="1"/>
  <c r="BK2" i="5"/>
  <c r="BK3" i="5" s="1"/>
  <c r="BH2" i="5"/>
  <c r="BH3" i="5" s="1"/>
  <c r="AO2" i="5"/>
  <c r="AO3" i="5" s="1"/>
  <c r="AL12" i="5" a="1"/>
  <c r="AP32" i="5" a="1"/>
  <c r="AO27" i="5" a="1"/>
  <c r="AM17" i="5" l="1" a="1"/>
  <c r="AN22" i="5"/>
  <c r="AN24" i="5"/>
  <c r="AN26" i="5"/>
  <c r="AN23" i="5"/>
  <c r="AN25" i="5"/>
  <c r="AK7" i="5"/>
  <c r="AK8" i="5"/>
  <c r="AK10" i="5"/>
  <c r="AK9" i="5"/>
  <c r="AK11" i="5"/>
  <c r="AL12" i="5"/>
  <c r="AL14" i="5"/>
  <c r="AL16" i="5"/>
  <c r="AL13" i="5"/>
  <c r="AL15" i="5"/>
  <c r="AO27" i="5"/>
  <c r="AO29" i="5"/>
  <c r="AO31" i="5"/>
  <c r="AO28" i="5"/>
  <c r="AO30" i="5"/>
  <c r="AP32" i="5"/>
  <c r="AP34" i="5"/>
  <c r="AP36" i="5"/>
  <c r="AP33" i="5"/>
  <c r="AP35" i="5"/>
  <c r="AM17" i="5" l="1"/>
  <c r="AM20" i="5"/>
  <c r="AM19" i="5"/>
  <c r="AM18" i="5"/>
  <c r="AM21" i="5"/>
</calcChain>
</file>

<file path=xl/comments1.xml><?xml version="1.0" encoding="utf-8"?>
<comments xmlns="http://schemas.openxmlformats.org/spreadsheetml/2006/main">
  <authors>
    <author>ldelplan</author>
  </authors>
  <commentList>
    <comment ref="C2" authorId="0" shapeId="0">
      <text>
        <r>
          <rPr>
            <b/>
            <sz val="8"/>
            <color indexed="81"/>
            <rFont val="Tahoma"/>
            <family val="2"/>
          </rPr>
          <t>Les modalités doivent être exprimées en alphanumérique et non simplement en numérique</t>
        </r>
      </text>
    </comment>
  </commentList>
</comments>
</file>

<file path=xl/comments2.xml><?xml version="1.0" encoding="utf-8"?>
<comments xmlns="http://schemas.openxmlformats.org/spreadsheetml/2006/main">
  <authors>
    <author>ldelplan</author>
  </authors>
  <commentList>
    <comment ref="AJ12" authorId="0" shapeId="0">
      <text>
        <r>
          <rPr>
            <b/>
            <sz val="8"/>
            <color indexed="81"/>
            <rFont val="Tahoma"/>
            <family val="2"/>
          </rPr>
          <t>Les modalités doivent être exprimées en alphanumérique et non simplement en numérique</t>
        </r>
      </text>
    </comment>
  </commentList>
</comments>
</file>

<file path=xl/sharedStrings.xml><?xml version="1.0" encoding="utf-8"?>
<sst xmlns="http://schemas.openxmlformats.org/spreadsheetml/2006/main" count="206" uniqueCount="116">
  <si>
    <t>A</t>
  </si>
  <si>
    <t>B</t>
  </si>
  <si>
    <t>C</t>
  </si>
  <si>
    <t>D</t>
  </si>
  <si>
    <t>E</t>
  </si>
  <si>
    <t>F</t>
  </si>
  <si>
    <t>n° de la colonne
affectée</t>
  </si>
  <si>
    <t>Age
de la
lentille</t>
  </si>
  <si>
    <t>Vitesse
de
déplacement</t>
  </si>
  <si>
    <t>Nature
du
gaz</t>
  </si>
  <si>
    <t>Puissance</t>
  </si>
  <si>
    <t>Diametre
du
diffuseur</t>
  </si>
  <si>
    <t>Epaisseur
de la
tôle</t>
  </si>
  <si>
    <t>Nombre 
de 
soufflures</t>
  </si>
  <si>
    <t>modalité 1</t>
  </si>
  <si>
    <t>0 jour</t>
  </si>
  <si>
    <t>200 mm/min</t>
  </si>
  <si>
    <t>30 % de He</t>
  </si>
  <si>
    <t>650 W</t>
  </si>
  <si>
    <t>5 mm</t>
  </si>
  <si>
    <t>1,24 mm</t>
  </si>
  <si>
    <t>Y</t>
  </si>
  <si>
    <t>modalité 2</t>
  </si>
  <si>
    <t>20 jours</t>
  </si>
  <si>
    <t>250 mm/min</t>
  </si>
  <si>
    <t>40 % de He</t>
  </si>
  <si>
    <t>700 W</t>
  </si>
  <si>
    <t>10 mm</t>
  </si>
  <si>
    <t>1,39 mm</t>
  </si>
  <si>
    <t>Réponse</t>
  </si>
  <si>
    <t>modalité 3</t>
  </si>
  <si>
    <t>40 jours</t>
  </si>
  <si>
    <t>300 mm/min</t>
  </si>
  <si>
    <t>50 % de He</t>
  </si>
  <si>
    <t>750 W</t>
  </si>
  <si>
    <t>15 mm</t>
  </si>
  <si>
    <t>1,54 mm</t>
  </si>
  <si>
    <t>modalité 4</t>
  </si>
  <si>
    <t>modalité 5</t>
  </si>
  <si>
    <t>10 jour</t>
  </si>
  <si>
    <t>30 jours</t>
  </si>
  <si>
    <t>225 mm/min</t>
  </si>
  <si>
    <t>275 mm/min</t>
  </si>
  <si>
    <t>35 % de He</t>
  </si>
  <si>
    <t>45 % de He</t>
  </si>
  <si>
    <t>675 W</t>
  </si>
  <si>
    <t>725 W</t>
  </si>
  <si>
    <t>8 mm</t>
  </si>
  <si>
    <t>13 mm</t>
  </si>
  <si>
    <t>1,32 mm</t>
  </si>
  <si>
    <t>1,47 mm</t>
  </si>
  <si>
    <t>A(A2)</t>
  </si>
  <si>
    <t>A(A3)</t>
  </si>
  <si>
    <t>A(A4)</t>
  </si>
  <si>
    <t>A(A5)</t>
  </si>
  <si>
    <t>Table</t>
  </si>
  <si>
    <t>X</t>
  </si>
  <si>
    <t>Cte</t>
  </si>
  <si>
    <t>B(B2)</t>
  </si>
  <si>
    <t>B(B3)</t>
  </si>
  <si>
    <t>B(B4)</t>
  </si>
  <si>
    <t>B(B5)</t>
  </si>
  <si>
    <t>C(C2)</t>
  </si>
  <si>
    <t>C(C3)</t>
  </si>
  <si>
    <t>C(C4)</t>
  </si>
  <si>
    <t>C(C5)</t>
  </si>
  <si>
    <t>D(D2)</t>
  </si>
  <si>
    <t>D(D3)</t>
  </si>
  <si>
    <t>D(D4)</t>
  </si>
  <si>
    <t>D(D5)</t>
  </si>
  <si>
    <t>E(E2)</t>
  </si>
  <si>
    <t>E(E3)</t>
  </si>
  <si>
    <t>E(E4)</t>
  </si>
  <si>
    <t>E(E5)</t>
  </si>
  <si>
    <t>F(F2)</t>
  </si>
  <si>
    <t>F(F3)</t>
  </si>
  <si>
    <t>F(F4)</t>
  </si>
  <si>
    <t>F(F5)</t>
  </si>
  <si>
    <t>X_1</t>
  </si>
  <si>
    <t>Vecteur
étendu</t>
  </si>
  <si>
    <t>A(A1)</t>
  </si>
  <si>
    <t>B(B1)</t>
  </si>
  <si>
    <t>C(C1)</t>
  </si>
  <si>
    <t>D(D1)</t>
  </si>
  <si>
    <t>E(E1)</t>
  </si>
  <si>
    <t>F(F1)</t>
  </si>
  <si>
    <t>A1</t>
  </si>
  <si>
    <t>A2</t>
  </si>
  <si>
    <t>A3</t>
  </si>
  <si>
    <t>A4</t>
  </si>
  <si>
    <t>A5</t>
  </si>
  <si>
    <t>B1</t>
  </si>
  <si>
    <t>B2</t>
  </si>
  <si>
    <t>B3</t>
  </si>
  <si>
    <t>B4</t>
  </si>
  <si>
    <t>B5</t>
  </si>
  <si>
    <t>C1</t>
  </si>
  <si>
    <t>C2</t>
  </si>
  <si>
    <t>C3</t>
  </si>
  <si>
    <t>C4</t>
  </si>
  <si>
    <t>C5</t>
  </si>
  <si>
    <t>D1</t>
  </si>
  <si>
    <t>D2</t>
  </si>
  <si>
    <t>D3</t>
  </si>
  <si>
    <t>D4</t>
  </si>
  <si>
    <t>D5</t>
  </si>
  <si>
    <t>E1</t>
  </si>
  <si>
    <t>E2</t>
  </si>
  <si>
    <t>E3</t>
  </si>
  <si>
    <t>E4</t>
  </si>
  <si>
    <t>E5</t>
  </si>
  <si>
    <t>F1</t>
  </si>
  <si>
    <t>F2</t>
  </si>
  <si>
    <t>F3</t>
  </si>
  <si>
    <t>F4</t>
  </si>
  <si>
    <t>F5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</si>
</sst>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8"/>
      <color indexed="81"/>
      <name val="Tahoma"/>
      <family val="2"/>
    </font>
    <font>
      <sz val="6"/>
      <color theme="1"/>
      <name val="Calibri"/>
      <family val="2"/>
      <scheme val="minor"/>
    </font>
    <font>
      <sz val="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6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FFFF00"/>
        </patternFill>
      </fill>
    </dxf>
  </dxfs>
  <tableStyles count="0" defaultTableStyle="TableStyleMedium9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5" Type="http://schemas.openxmlformats.org/officeDocument/2006/relationships/worksheet" Target="worksheets/sheet4.xml"/><Relationship Id="rId10" Type="http://schemas.openxmlformats.org/officeDocument/2006/relationships/calcChain" Target="calcChain.xml"/><Relationship Id="rId4" Type="http://schemas.openxmlformats.org/officeDocument/2006/relationships/chartsheet" Target="chartsheets/sheet1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cat>
            <c:multiLvlStrRef>
              <c:f>'Espace mathématique'!$AI$7:$AJ$36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mathématique'!$AK$7:$AK$36</c:f>
              <c:numCache>
                <c:formatCode>General</c:formatCode>
                <c:ptCount val="30"/>
                <c:pt idx="0">
                  <c:v>20.000000000000043</c:v>
                </c:pt>
                <c:pt idx="1">
                  <c:v>22.200000000000003</c:v>
                </c:pt>
                <c:pt idx="2">
                  <c:v>26.199999999999992</c:v>
                </c:pt>
                <c:pt idx="3">
                  <c:v>26.999999999999996</c:v>
                </c:pt>
                <c:pt idx="4">
                  <c:v>29.400000000000006</c:v>
                </c:pt>
              </c:numCache>
            </c:numRef>
          </c:val>
          <c:smooth val="0"/>
        </c:ser>
        <c:ser>
          <c:idx val="1"/>
          <c:order val="1"/>
          <c:cat>
            <c:multiLvlStrRef>
              <c:f>'Espace mathématique'!$AI$7:$AJ$36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mathématique'!$AL$7:$AL$36</c:f>
              <c:numCache>
                <c:formatCode>General</c:formatCode>
                <c:ptCount val="30"/>
                <c:pt idx="5">
                  <c:v>20.999999999999989</c:v>
                </c:pt>
                <c:pt idx="6">
                  <c:v>21.999999999999989</c:v>
                </c:pt>
                <c:pt idx="7">
                  <c:v>24.200000000000021</c:v>
                </c:pt>
                <c:pt idx="8">
                  <c:v>26.800000000000026</c:v>
                </c:pt>
                <c:pt idx="9">
                  <c:v>30.800000000000011</c:v>
                </c:pt>
              </c:numCache>
            </c:numRef>
          </c:val>
          <c:smooth val="0"/>
        </c:ser>
        <c:ser>
          <c:idx val="2"/>
          <c:order val="2"/>
          <c:cat>
            <c:multiLvlStrRef>
              <c:f>'Espace mathématique'!$AI$7:$AJ$36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mathématique'!$AM$7:$AM$36</c:f>
              <c:numCache>
                <c:formatCode>General</c:formatCode>
                <c:ptCount val="30"/>
                <c:pt idx="10">
                  <c:v>25.799999999999986</c:v>
                </c:pt>
                <c:pt idx="11">
                  <c:v>26.000000000000028</c:v>
                </c:pt>
                <c:pt idx="12">
                  <c:v>24.200000000000017</c:v>
                </c:pt>
                <c:pt idx="13">
                  <c:v>25.000000000000004</c:v>
                </c:pt>
                <c:pt idx="14">
                  <c:v>23.800000000000004</c:v>
                </c:pt>
              </c:numCache>
            </c:numRef>
          </c:val>
          <c:smooth val="0"/>
        </c:ser>
        <c:ser>
          <c:idx val="3"/>
          <c:order val="3"/>
          <c:cat>
            <c:multiLvlStrRef>
              <c:f>'Espace mathématique'!$AI$7:$AJ$36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mathématique'!$AN$7:$AN$36</c:f>
              <c:numCache>
                <c:formatCode>General</c:formatCode>
                <c:ptCount val="30"/>
                <c:pt idx="15">
                  <c:v>26.400000000000009</c:v>
                </c:pt>
                <c:pt idx="16">
                  <c:v>25.600000000000026</c:v>
                </c:pt>
                <c:pt idx="17">
                  <c:v>25.000000000000014</c:v>
                </c:pt>
                <c:pt idx="18">
                  <c:v>24.200000000000006</c:v>
                </c:pt>
                <c:pt idx="19">
                  <c:v>23.599999999999984</c:v>
                </c:pt>
              </c:numCache>
            </c:numRef>
          </c:val>
          <c:smooth val="0"/>
        </c:ser>
        <c:ser>
          <c:idx val="4"/>
          <c:order val="4"/>
          <c:cat>
            <c:multiLvlStrRef>
              <c:f>'Espace mathématique'!$AI$7:$AJ$36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mathématique'!$AO$7:$AO$36</c:f>
              <c:numCache>
                <c:formatCode>General</c:formatCode>
                <c:ptCount val="30"/>
                <c:pt idx="20">
                  <c:v>25.000000000000004</c:v>
                </c:pt>
                <c:pt idx="21">
                  <c:v>25.600000000000012</c:v>
                </c:pt>
                <c:pt idx="22">
                  <c:v>25.800000000000008</c:v>
                </c:pt>
                <c:pt idx="23">
                  <c:v>25</c:v>
                </c:pt>
                <c:pt idx="24">
                  <c:v>23.400000000000013</c:v>
                </c:pt>
              </c:numCache>
            </c:numRef>
          </c:val>
          <c:smooth val="0"/>
        </c:ser>
        <c:ser>
          <c:idx val="5"/>
          <c:order val="5"/>
          <c:cat>
            <c:multiLvlStrRef>
              <c:f>'Espace mathématique'!$AI$7:$AJ$36</c:f>
              <c:multiLvlStrCache>
                <c:ptCount val="30"/>
                <c:lvl>
                  <c:pt idx="0">
                    <c:v>0 jour</c:v>
                  </c:pt>
                  <c:pt idx="1">
                    <c:v>10 jour</c:v>
                  </c:pt>
                  <c:pt idx="2">
                    <c:v>20 jours</c:v>
                  </c:pt>
                  <c:pt idx="3">
                    <c:v>30 jours</c:v>
                  </c:pt>
                  <c:pt idx="4">
                    <c:v>40 jours</c:v>
                  </c:pt>
                  <c:pt idx="5">
                    <c:v>200 mm/min</c:v>
                  </c:pt>
                  <c:pt idx="6">
                    <c:v>225 mm/min</c:v>
                  </c:pt>
                  <c:pt idx="7">
                    <c:v>250 mm/min</c:v>
                  </c:pt>
                  <c:pt idx="8">
                    <c:v>275 mm/min</c:v>
                  </c:pt>
                  <c:pt idx="9">
                    <c:v>300 mm/min</c:v>
                  </c:pt>
                  <c:pt idx="10">
                    <c:v>30 % de He</c:v>
                  </c:pt>
                  <c:pt idx="11">
                    <c:v>35 % de He</c:v>
                  </c:pt>
                  <c:pt idx="12">
                    <c:v>40 % de He</c:v>
                  </c:pt>
                  <c:pt idx="13">
                    <c:v>45 % de He</c:v>
                  </c:pt>
                  <c:pt idx="14">
                    <c:v>50 % de He</c:v>
                  </c:pt>
                  <c:pt idx="15">
                    <c:v>650 W</c:v>
                  </c:pt>
                  <c:pt idx="16">
                    <c:v>675 W</c:v>
                  </c:pt>
                  <c:pt idx="17">
                    <c:v>700 W</c:v>
                  </c:pt>
                  <c:pt idx="18">
                    <c:v>725 W</c:v>
                  </c:pt>
                  <c:pt idx="19">
                    <c:v>750 W</c:v>
                  </c:pt>
                  <c:pt idx="20">
                    <c:v>5 mm</c:v>
                  </c:pt>
                  <c:pt idx="21">
                    <c:v>8 mm</c:v>
                  </c:pt>
                  <c:pt idx="22">
                    <c:v>10 mm</c:v>
                  </c:pt>
                  <c:pt idx="23">
                    <c:v>13 mm</c:v>
                  </c:pt>
                  <c:pt idx="24">
                    <c:v>15 mm</c:v>
                  </c:pt>
                  <c:pt idx="25">
                    <c:v>1,24 mm</c:v>
                  </c:pt>
                  <c:pt idx="26">
                    <c:v>1,32 mm</c:v>
                  </c:pt>
                  <c:pt idx="27">
                    <c:v>1,39 mm</c:v>
                  </c:pt>
                  <c:pt idx="28">
                    <c:v>1,47 mm</c:v>
                  </c:pt>
                  <c:pt idx="29">
                    <c:v>1,54 mm</c:v>
                  </c:pt>
                </c:lvl>
                <c:lvl>
                  <c:pt idx="0">
                    <c:v>Age
de la
lentille</c:v>
                  </c:pt>
                  <c:pt idx="5">
                    <c:v>Vitesse
de
déplacement</c:v>
                  </c:pt>
                  <c:pt idx="10">
                    <c:v>Nature
du
gaz</c:v>
                  </c:pt>
                  <c:pt idx="15">
                    <c:v>Puissance</c:v>
                  </c:pt>
                  <c:pt idx="20">
                    <c:v>Diametre
du
diffuseur</c:v>
                  </c:pt>
                  <c:pt idx="25">
                    <c:v>Epaisseur
de la
tôle</c:v>
                  </c:pt>
                </c:lvl>
              </c:multiLvlStrCache>
            </c:multiLvlStrRef>
          </c:cat>
          <c:val>
            <c:numRef>
              <c:f>'Espace mathématique'!$AP$7:$AP$36</c:f>
              <c:numCache>
                <c:formatCode>General</c:formatCode>
                <c:ptCount val="30"/>
                <c:pt idx="25">
                  <c:v>13.600000000000012</c:v>
                </c:pt>
                <c:pt idx="26">
                  <c:v>19.600000000000009</c:v>
                </c:pt>
                <c:pt idx="27">
                  <c:v>25.000000000000007</c:v>
                </c:pt>
                <c:pt idx="28">
                  <c:v>30.600000000000009</c:v>
                </c:pt>
                <c:pt idx="29">
                  <c:v>36.000000000000007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0392104"/>
        <c:axId val="280392496"/>
      </c:lineChart>
      <c:catAx>
        <c:axId val="28039210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80392496"/>
        <c:crosses val="autoZero"/>
        <c:auto val="1"/>
        <c:lblAlgn val="ctr"/>
        <c:lblOffset val="100"/>
        <c:noMultiLvlLbl val="0"/>
      </c:catAx>
      <c:valAx>
        <c:axId val="280392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80392104"/>
        <c:crosses val="autoZero"/>
        <c:crossBetween val="between"/>
      </c:valAx>
    </c:plotArea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2167" cy="6064250"/>
    <xdr:graphicFrame macro="">
      <xdr:nvGraphicFramePr>
        <xdr:cNvPr id="2" name="Graphique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showGridLines="0" workbookViewId="0">
      <selection activeCell="J5" sqref="J5"/>
    </sheetView>
  </sheetViews>
  <sheetFormatPr baseColWidth="10" defaultRowHeight="15" x14ac:dyDescent="0.25"/>
  <sheetData>
    <row r="1" spans="1:7" x14ac:dyDescent="0.25">
      <c r="A1" s="1"/>
      <c r="B1" s="1">
        <v>1</v>
      </c>
      <c r="C1" s="1">
        <v>2</v>
      </c>
      <c r="D1" s="1">
        <v>3</v>
      </c>
      <c r="E1" s="1">
        <v>4</v>
      </c>
      <c r="F1" s="1">
        <v>5</v>
      </c>
      <c r="G1" s="1">
        <v>6</v>
      </c>
    </row>
    <row r="2" spans="1:7" x14ac:dyDescent="0.25">
      <c r="A2" s="1">
        <v>1</v>
      </c>
      <c r="B2" s="2">
        <v>1</v>
      </c>
      <c r="C2" s="2">
        <v>1</v>
      </c>
      <c r="D2" s="2">
        <v>1</v>
      </c>
      <c r="E2" s="2">
        <v>1</v>
      </c>
      <c r="F2" s="2">
        <v>1</v>
      </c>
      <c r="G2" s="2">
        <v>1</v>
      </c>
    </row>
    <row r="3" spans="1:7" x14ac:dyDescent="0.25">
      <c r="A3" s="1">
        <v>2</v>
      </c>
      <c r="B3" s="2">
        <v>1</v>
      </c>
      <c r="C3" s="2">
        <v>2</v>
      </c>
      <c r="D3" s="2">
        <v>2</v>
      </c>
      <c r="E3" s="2">
        <v>2</v>
      </c>
      <c r="F3" s="2">
        <v>2</v>
      </c>
      <c r="G3" s="2">
        <v>2</v>
      </c>
    </row>
    <row r="4" spans="1:7" x14ac:dyDescent="0.25">
      <c r="A4" s="1">
        <v>3</v>
      </c>
      <c r="B4" s="2">
        <v>1</v>
      </c>
      <c r="C4" s="2">
        <v>3</v>
      </c>
      <c r="D4" s="2">
        <v>3</v>
      </c>
      <c r="E4" s="2">
        <v>3</v>
      </c>
      <c r="F4" s="2">
        <v>3</v>
      </c>
      <c r="G4" s="2">
        <v>3</v>
      </c>
    </row>
    <row r="5" spans="1:7" x14ac:dyDescent="0.25">
      <c r="A5" s="1">
        <v>4</v>
      </c>
      <c r="B5" s="2">
        <v>1</v>
      </c>
      <c r="C5" s="2">
        <v>4</v>
      </c>
      <c r="D5" s="2">
        <v>4</v>
      </c>
      <c r="E5" s="2">
        <v>4</v>
      </c>
      <c r="F5" s="2">
        <v>4</v>
      </c>
      <c r="G5" s="2">
        <v>4</v>
      </c>
    </row>
    <row r="6" spans="1:7" x14ac:dyDescent="0.25">
      <c r="A6" s="1">
        <v>5</v>
      </c>
      <c r="B6" s="2">
        <v>1</v>
      </c>
      <c r="C6" s="2">
        <v>5</v>
      </c>
      <c r="D6" s="2">
        <v>5</v>
      </c>
      <c r="E6" s="2">
        <v>5</v>
      </c>
      <c r="F6" s="2">
        <v>5</v>
      </c>
      <c r="G6" s="2">
        <v>5</v>
      </c>
    </row>
    <row r="7" spans="1:7" x14ac:dyDescent="0.25">
      <c r="A7" s="1">
        <v>6</v>
      </c>
      <c r="B7" s="2">
        <v>2</v>
      </c>
      <c r="C7" s="2">
        <v>1</v>
      </c>
      <c r="D7" s="2">
        <v>2</v>
      </c>
      <c r="E7" s="2">
        <v>3</v>
      </c>
      <c r="F7" s="2">
        <v>4</v>
      </c>
      <c r="G7" s="2">
        <v>5</v>
      </c>
    </row>
    <row r="8" spans="1:7" x14ac:dyDescent="0.25">
      <c r="A8" s="1">
        <v>7</v>
      </c>
      <c r="B8" s="2">
        <v>2</v>
      </c>
      <c r="C8" s="2">
        <v>2</v>
      </c>
      <c r="D8" s="2">
        <v>3</v>
      </c>
      <c r="E8" s="2">
        <v>4</v>
      </c>
      <c r="F8" s="2">
        <v>5</v>
      </c>
      <c r="G8" s="2">
        <v>1</v>
      </c>
    </row>
    <row r="9" spans="1:7" x14ac:dyDescent="0.25">
      <c r="A9" s="1">
        <v>8</v>
      </c>
      <c r="B9" s="2">
        <v>2</v>
      </c>
      <c r="C9" s="2">
        <v>3</v>
      </c>
      <c r="D9" s="2">
        <v>4</v>
      </c>
      <c r="E9" s="2">
        <v>5</v>
      </c>
      <c r="F9" s="2">
        <v>1</v>
      </c>
      <c r="G9" s="2">
        <v>2</v>
      </c>
    </row>
    <row r="10" spans="1:7" x14ac:dyDescent="0.25">
      <c r="A10" s="1">
        <v>9</v>
      </c>
      <c r="B10" s="2">
        <v>2</v>
      </c>
      <c r="C10" s="2">
        <v>4</v>
      </c>
      <c r="D10" s="2">
        <v>5</v>
      </c>
      <c r="E10" s="2">
        <v>1</v>
      </c>
      <c r="F10" s="2">
        <v>2</v>
      </c>
      <c r="G10" s="2">
        <v>3</v>
      </c>
    </row>
    <row r="11" spans="1:7" x14ac:dyDescent="0.25">
      <c r="A11" s="1">
        <v>10</v>
      </c>
      <c r="B11" s="2">
        <v>2</v>
      </c>
      <c r="C11" s="2">
        <v>5</v>
      </c>
      <c r="D11" s="2">
        <v>1</v>
      </c>
      <c r="E11" s="2">
        <v>2</v>
      </c>
      <c r="F11" s="2">
        <v>3</v>
      </c>
      <c r="G11" s="2">
        <v>4</v>
      </c>
    </row>
    <row r="12" spans="1:7" x14ac:dyDescent="0.25">
      <c r="A12" s="1">
        <v>11</v>
      </c>
      <c r="B12" s="2">
        <v>3</v>
      </c>
      <c r="C12" s="2">
        <v>1</v>
      </c>
      <c r="D12" s="2">
        <v>3</v>
      </c>
      <c r="E12" s="2">
        <v>5</v>
      </c>
      <c r="F12" s="2">
        <v>2</v>
      </c>
      <c r="G12" s="2">
        <v>4</v>
      </c>
    </row>
    <row r="13" spans="1:7" x14ac:dyDescent="0.25">
      <c r="A13" s="1">
        <v>12</v>
      </c>
      <c r="B13" s="2">
        <v>3</v>
      </c>
      <c r="C13" s="2">
        <v>2</v>
      </c>
      <c r="D13" s="2">
        <v>4</v>
      </c>
      <c r="E13" s="2">
        <v>1</v>
      </c>
      <c r="F13" s="2">
        <v>3</v>
      </c>
      <c r="G13" s="2">
        <v>5</v>
      </c>
    </row>
    <row r="14" spans="1:7" x14ac:dyDescent="0.25">
      <c r="A14" s="1">
        <v>13</v>
      </c>
      <c r="B14" s="2">
        <v>3</v>
      </c>
      <c r="C14" s="2">
        <v>3</v>
      </c>
      <c r="D14" s="2">
        <v>5</v>
      </c>
      <c r="E14" s="2">
        <v>2</v>
      </c>
      <c r="F14" s="2">
        <v>4</v>
      </c>
      <c r="G14" s="2">
        <v>1</v>
      </c>
    </row>
    <row r="15" spans="1:7" x14ac:dyDescent="0.25">
      <c r="A15" s="1">
        <v>14</v>
      </c>
      <c r="B15" s="2">
        <v>3</v>
      </c>
      <c r="C15" s="2">
        <v>4</v>
      </c>
      <c r="D15" s="2">
        <v>1</v>
      </c>
      <c r="E15" s="2">
        <v>3</v>
      </c>
      <c r="F15" s="2">
        <v>5</v>
      </c>
      <c r="G15" s="2">
        <v>2</v>
      </c>
    </row>
    <row r="16" spans="1:7" x14ac:dyDescent="0.25">
      <c r="A16" s="1">
        <v>15</v>
      </c>
      <c r="B16" s="2">
        <v>3</v>
      </c>
      <c r="C16" s="2">
        <v>5</v>
      </c>
      <c r="D16" s="2">
        <v>2</v>
      </c>
      <c r="E16" s="2">
        <v>4</v>
      </c>
      <c r="F16" s="2">
        <v>1</v>
      </c>
      <c r="G16" s="2">
        <v>3</v>
      </c>
    </row>
    <row r="17" spans="1:7" x14ac:dyDescent="0.25">
      <c r="A17" s="1">
        <v>16</v>
      </c>
      <c r="B17" s="2">
        <v>4</v>
      </c>
      <c r="C17" s="2">
        <v>1</v>
      </c>
      <c r="D17" s="2">
        <v>4</v>
      </c>
      <c r="E17" s="2">
        <v>2</v>
      </c>
      <c r="F17" s="2">
        <v>5</v>
      </c>
      <c r="G17" s="2">
        <v>3</v>
      </c>
    </row>
    <row r="18" spans="1:7" x14ac:dyDescent="0.25">
      <c r="A18" s="1">
        <v>17</v>
      </c>
      <c r="B18" s="2">
        <v>4</v>
      </c>
      <c r="C18" s="2">
        <v>2</v>
      </c>
      <c r="D18" s="2">
        <v>5</v>
      </c>
      <c r="E18" s="2">
        <v>3</v>
      </c>
      <c r="F18" s="2">
        <v>1</v>
      </c>
      <c r="G18" s="2">
        <v>4</v>
      </c>
    </row>
    <row r="19" spans="1:7" x14ac:dyDescent="0.25">
      <c r="A19" s="1">
        <v>18</v>
      </c>
      <c r="B19" s="2">
        <v>4</v>
      </c>
      <c r="C19" s="2">
        <v>3</v>
      </c>
      <c r="D19" s="2">
        <v>1</v>
      </c>
      <c r="E19" s="2">
        <v>4</v>
      </c>
      <c r="F19" s="2">
        <v>2</v>
      </c>
      <c r="G19" s="2">
        <v>5</v>
      </c>
    </row>
    <row r="20" spans="1:7" x14ac:dyDescent="0.25">
      <c r="A20" s="1">
        <v>19</v>
      </c>
      <c r="B20" s="2">
        <v>4</v>
      </c>
      <c r="C20" s="2">
        <v>4</v>
      </c>
      <c r="D20" s="2">
        <v>2</v>
      </c>
      <c r="E20" s="2">
        <v>5</v>
      </c>
      <c r="F20" s="2">
        <v>3</v>
      </c>
      <c r="G20" s="2">
        <v>1</v>
      </c>
    </row>
    <row r="21" spans="1:7" x14ac:dyDescent="0.25">
      <c r="A21" s="1">
        <v>20</v>
      </c>
      <c r="B21" s="2">
        <v>4</v>
      </c>
      <c r="C21" s="2">
        <v>5</v>
      </c>
      <c r="D21" s="2">
        <v>3</v>
      </c>
      <c r="E21" s="2">
        <v>1</v>
      </c>
      <c r="F21" s="2">
        <v>4</v>
      </c>
      <c r="G21" s="2">
        <v>2</v>
      </c>
    </row>
    <row r="22" spans="1:7" x14ac:dyDescent="0.25">
      <c r="A22" s="1">
        <v>21</v>
      </c>
      <c r="B22" s="2">
        <v>5</v>
      </c>
      <c r="C22" s="2">
        <v>1</v>
      </c>
      <c r="D22" s="2">
        <v>5</v>
      </c>
      <c r="E22" s="2">
        <v>4</v>
      </c>
      <c r="F22" s="2">
        <v>3</v>
      </c>
      <c r="G22" s="2">
        <v>2</v>
      </c>
    </row>
    <row r="23" spans="1:7" x14ac:dyDescent="0.25">
      <c r="A23" s="1">
        <v>22</v>
      </c>
      <c r="B23" s="2">
        <v>5</v>
      </c>
      <c r="C23" s="2">
        <v>2</v>
      </c>
      <c r="D23" s="2">
        <v>1</v>
      </c>
      <c r="E23" s="2">
        <v>5</v>
      </c>
      <c r="F23" s="2">
        <v>4</v>
      </c>
      <c r="G23" s="2">
        <v>3</v>
      </c>
    </row>
    <row r="24" spans="1:7" x14ac:dyDescent="0.25">
      <c r="A24" s="1">
        <v>23</v>
      </c>
      <c r="B24" s="2">
        <v>5</v>
      </c>
      <c r="C24" s="2">
        <v>3</v>
      </c>
      <c r="D24" s="2">
        <v>2</v>
      </c>
      <c r="E24" s="2">
        <v>1</v>
      </c>
      <c r="F24" s="2">
        <v>5</v>
      </c>
      <c r="G24" s="2">
        <v>4</v>
      </c>
    </row>
    <row r="25" spans="1:7" x14ac:dyDescent="0.25">
      <c r="A25" s="1">
        <v>24</v>
      </c>
      <c r="B25" s="2">
        <v>5</v>
      </c>
      <c r="C25" s="2">
        <v>4</v>
      </c>
      <c r="D25" s="2">
        <v>3</v>
      </c>
      <c r="E25" s="2">
        <v>2</v>
      </c>
      <c r="F25" s="2">
        <v>1</v>
      </c>
      <c r="G25" s="2">
        <v>5</v>
      </c>
    </row>
    <row r="26" spans="1:7" x14ac:dyDescent="0.25">
      <c r="A26" s="1">
        <v>25</v>
      </c>
      <c r="B26" s="2">
        <v>5</v>
      </c>
      <c r="C26" s="2">
        <v>5</v>
      </c>
      <c r="D26" s="2">
        <v>4</v>
      </c>
      <c r="E26" s="2">
        <v>3</v>
      </c>
      <c r="F26" s="2">
        <v>2</v>
      </c>
      <c r="G26" s="2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"/>
  <sheetViews>
    <sheetView showGridLines="0" workbookViewId="0">
      <selection activeCell="B3" sqref="B3:G27"/>
    </sheetView>
  </sheetViews>
  <sheetFormatPr baseColWidth="10" defaultRowHeight="15" x14ac:dyDescent="0.25"/>
  <cols>
    <col min="1" max="16384" width="11.42578125" style="3"/>
  </cols>
  <sheetData>
    <row r="1" spans="1:7" x14ac:dyDescent="0.25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</row>
    <row r="2" spans="1:7" ht="45" x14ac:dyDescent="0.25">
      <c r="A2" s="4" t="s">
        <v>6</v>
      </c>
      <c r="B2" s="3">
        <v>2</v>
      </c>
      <c r="C2" s="3">
        <v>5</v>
      </c>
      <c r="D2" s="3">
        <v>6</v>
      </c>
      <c r="E2" s="3">
        <v>1</v>
      </c>
      <c r="F2" s="3">
        <v>3</v>
      </c>
      <c r="G2" s="3">
        <v>4</v>
      </c>
    </row>
    <row r="3" spans="1:7" x14ac:dyDescent="0.25">
      <c r="A3" s="3">
        <v>1</v>
      </c>
      <c r="B3" s="5">
        <f>CHOOSE(B$2,'Table L25'!$B2,'Table L25'!$C2,'Table L25'!$D2,'Table L25'!$E2,'Table L25'!$F2,'Table L25'!$G2)</f>
        <v>1</v>
      </c>
      <c r="C3" s="5">
        <f>CHOOSE(C$2,'Table L25'!$B2,'Table L25'!$C2,'Table L25'!$D2,'Table L25'!$E2,'Table L25'!$F2,'Table L25'!$G2)</f>
        <v>1</v>
      </c>
      <c r="D3" s="5">
        <f>CHOOSE(D$2,'Table L25'!$B2,'Table L25'!$C2,'Table L25'!$D2,'Table L25'!$E2,'Table L25'!$F2,'Table L25'!$G2)</f>
        <v>1</v>
      </c>
      <c r="E3" s="5">
        <f>CHOOSE(E$2,'Table L25'!$B2,'Table L25'!$C2,'Table L25'!$D2,'Table L25'!$E2,'Table L25'!$F2,'Table L25'!$G2)</f>
        <v>1</v>
      </c>
      <c r="F3" s="5">
        <f>CHOOSE(F$2,'Table L25'!$B2,'Table L25'!$C2,'Table L25'!$D2,'Table L25'!$E2,'Table L25'!$F2,'Table L25'!$G2)</f>
        <v>1</v>
      </c>
      <c r="G3" s="5">
        <f>CHOOSE(G$2,'Table L25'!$B2,'Table L25'!$C2,'Table L25'!$D2,'Table L25'!$E2,'Table L25'!$F2,'Table L25'!$G2)</f>
        <v>1</v>
      </c>
    </row>
    <row r="4" spans="1:7" x14ac:dyDescent="0.25">
      <c r="A4" s="3">
        <v>2</v>
      </c>
      <c r="B4" s="5">
        <f>CHOOSE(B$2,'Table L25'!$B3,'Table L25'!$C3,'Table L25'!$D3,'Table L25'!$E3,'Table L25'!$F3,'Table L25'!$G3)</f>
        <v>2</v>
      </c>
      <c r="C4" s="5">
        <f>CHOOSE(C$2,'Table L25'!$B3,'Table L25'!$C3,'Table L25'!$D3,'Table L25'!$E3,'Table L25'!$F3,'Table L25'!$G3)</f>
        <v>2</v>
      </c>
      <c r="D4" s="5">
        <f>CHOOSE(D$2,'Table L25'!$B3,'Table L25'!$C3,'Table L25'!$D3,'Table L25'!$E3,'Table L25'!$F3,'Table L25'!$G3)</f>
        <v>2</v>
      </c>
      <c r="E4" s="5">
        <f>CHOOSE(E$2,'Table L25'!$B3,'Table L25'!$C3,'Table L25'!$D3,'Table L25'!$E3,'Table L25'!$F3,'Table L25'!$G3)</f>
        <v>1</v>
      </c>
      <c r="F4" s="5">
        <f>CHOOSE(F$2,'Table L25'!$B3,'Table L25'!$C3,'Table L25'!$D3,'Table L25'!$E3,'Table L25'!$F3,'Table L25'!$G3)</f>
        <v>2</v>
      </c>
      <c r="G4" s="5">
        <f>CHOOSE(G$2,'Table L25'!$B3,'Table L25'!$C3,'Table L25'!$D3,'Table L25'!$E3,'Table L25'!$F3,'Table L25'!$G3)</f>
        <v>2</v>
      </c>
    </row>
    <row r="5" spans="1:7" x14ac:dyDescent="0.25">
      <c r="A5" s="3">
        <v>3</v>
      </c>
      <c r="B5" s="5">
        <f>CHOOSE(B$2,'Table L25'!$B4,'Table L25'!$C4,'Table L25'!$D4,'Table L25'!$E4,'Table L25'!$F4,'Table L25'!$G4)</f>
        <v>3</v>
      </c>
      <c r="C5" s="5">
        <f>CHOOSE(C$2,'Table L25'!$B4,'Table L25'!$C4,'Table L25'!$D4,'Table L25'!$E4,'Table L25'!$F4,'Table L25'!$G4)</f>
        <v>3</v>
      </c>
      <c r="D5" s="5">
        <f>CHOOSE(D$2,'Table L25'!$B4,'Table L25'!$C4,'Table L25'!$D4,'Table L25'!$E4,'Table L25'!$F4,'Table L25'!$G4)</f>
        <v>3</v>
      </c>
      <c r="E5" s="5">
        <f>CHOOSE(E$2,'Table L25'!$B4,'Table L25'!$C4,'Table L25'!$D4,'Table L25'!$E4,'Table L25'!$F4,'Table L25'!$G4)</f>
        <v>1</v>
      </c>
      <c r="F5" s="5">
        <f>CHOOSE(F$2,'Table L25'!$B4,'Table L25'!$C4,'Table L25'!$D4,'Table L25'!$E4,'Table L25'!$F4,'Table L25'!$G4)</f>
        <v>3</v>
      </c>
      <c r="G5" s="5">
        <f>CHOOSE(G$2,'Table L25'!$B4,'Table L25'!$C4,'Table L25'!$D4,'Table L25'!$E4,'Table L25'!$F4,'Table L25'!$G4)</f>
        <v>3</v>
      </c>
    </row>
    <row r="6" spans="1:7" x14ac:dyDescent="0.25">
      <c r="A6" s="3">
        <v>4</v>
      </c>
      <c r="B6" s="5">
        <f>CHOOSE(B$2,'Table L25'!$B5,'Table L25'!$C5,'Table L25'!$D5,'Table L25'!$E5,'Table L25'!$F5,'Table L25'!$G5)</f>
        <v>4</v>
      </c>
      <c r="C6" s="5">
        <f>CHOOSE(C$2,'Table L25'!$B5,'Table L25'!$C5,'Table L25'!$D5,'Table L25'!$E5,'Table L25'!$F5,'Table L25'!$G5)</f>
        <v>4</v>
      </c>
      <c r="D6" s="5">
        <f>CHOOSE(D$2,'Table L25'!$B5,'Table L25'!$C5,'Table L25'!$D5,'Table L25'!$E5,'Table L25'!$F5,'Table L25'!$G5)</f>
        <v>4</v>
      </c>
      <c r="E6" s="5">
        <f>CHOOSE(E$2,'Table L25'!$B5,'Table L25'!$C5,'Table L25'!$D5,'Table L25'!$E5,'Table L25'!$F5,'Table L25'!$G5)</f>
        <v>1</v>
      </c>
      <c r="F6" s="5">
        <f>CHOOSE(F$2,'Table L25'!$B5,'Table L25'!$C5,'Table L25'!$D5,'Table L25'!$E5,'Table L25'!$F5,'Table L25'!$G5)</f>
        <v>4</v>
      </c>
      <c r="G6" s="5">
        <f>CHOOSE(G$2,'Table L25'!$B5,'Table L25'!$C5,'Table L25'!$D5,'Table L25'!$E5,'Table L25'!$F5,'Table L25'!$G5)</f>
        <v>4</v>
      </c>
    </row>
    <row r="7" spans="1:7" x14ac:dyDescent="0.25">
      <c r="A7" s="3">
        <v>5</v>
      </c>
      <c r="B7" s="5">
        <f>CHOOSE(B$2,'Table L25'!$B6,'Table L25'!$C6,'Table L25'!$D6,'Table L25'!$E6,'Table L25'!$F6,'Table L25'!$G6)</f>
        <v>5</v>
      </c>
      <c r="C7" s="5">
        <f>CHOOSE(C$2,'Table L25'!$B6,'Table L25'!$C6,'Table L25'!$D6,'Table L25'!$E6,'Table L25'!$F6,'Table L25'!$G6)</f>
        <v>5</v>
      </c>
      <c r="D7" s="5">
        <f>CHOOSE(D$2,'Table L25'!$B6,'Table L25'!$C6,'Table L25'!$D6,'Table L25'!$E6,'Table L25'!$F6,'Table L25'!$G6)</f>
        <v>5</v>
      </c>
      <c r="E7" s="5">
        <f>CHOOSE(E$2,'Table L25'!$B6,'Table L25'!$C6,'Table L25'!$D6,'Table L25'!$E6,'Table L25'!$F6,'Table L25'!$G6)</f>
        <v>1</v>
      </c>
      <c r="F7" s="5">
        <f>CHOOSE(F$2,'Table L25'!$B6,'Table L25'!$C6,'Table L25'!$D6,'Table L25'!$E6,'Table L25'!$F6,'Table L25'!$G6)</f>
        <v>5</v>
      </c>
      <c r="G7" s="5">
        <f>CHOOSE(G$2,'Table L25'!$B6,'Table L25'!$C6,'Table L25'!$D6,'Table L25'!$E6,'Table L25'!$F6,'Table L25'!$G6)</f>
        <v>5</v>
      </c>
    </row>
    <row r="8" spans="1:7" x14ac:dyDescent="0.25">
      <c r="A8" s="3">
        <v>6</v>
      </c>
      <c r="B8" s="5">
        <f>CHOOSE(B$2,'Table L25'!$B7,'Table L25'!$C7,'Table L25'!$D7,'Table L25'!$E7,'Table L25'!$F7,'Table L25'!$G7)</f>
        <v>1</v>
      </c>
      <c r="C8" s="5">
        <f>CHOOSE(C$2,'Table L25'!$B7,'Table L25'!$C7,'Table L25'!$D7,'Table L25'!$E7,'Table L25'!$F7,'Table L25'!$G7)</f>
        <v>4</v>
      </c>
      <c r="D8" s="5">
        <f>CHOOSE(D$2,'Table L25'!$B7,'Table L25'!$C7,'Table L25'!$D7,'Table L25'!$E7,'Table L25'!$F7,'Table L25'!$G7)</f>
        <v>5</v>
      </c>
      <c r="E8" s="5">
        <f>CHOOSE(E$2,'Table L25'!$B7,'Table L25'!$C7,'Table L25'!$D7,'Table L25'!$E7,'Table L25'!$F7,'Table L25'!$G7)</f>
        <v>2</v>
      </c>
      <c r="F8" s="5">
        <f>CHOOSE(F$2,'Table L25'!$B7,'Table L25'!$C7,'Table L25'!$D7,'Table L25'!$E7,'Table L25'!$F7,'Table L25'!$G7)</f>
        <v>2</v>
      </c>
      <c r="G8" s="5">
        <f>CHOOSE(G$2,'Table L25'!$B7,'Table L25'!$C7,'Table L25'!$D7,'Table L25'!$E7,'Table L25'!$F7,'Table L25'!$G7)</f>
        <v>3</v>
      </c>
    </row>
    <row r="9" spans="1:7" x14ac:dyDescent="0.25">
      <c r="A9" s="3">
        <v>7</v>
      </c>
      <c r="B9" s="5">
        <f>CHOOSE(B$2,'Table L25'!$B8,'Table L25'!$C8,'Table L25'!$D8,'Table L25'!$E8,'Table L25'!$F8,'Table L25'!$G8)</f>
        <v>2</v>
      </c>
      <c r="C9" s="5">
        <f>CHOOSE(C$2,'Table L25'!$B8,'Table L25'!$C8,'Table L25'!$D8,'Table L25'!$E8,'Table L25'!$F8,'Table L25'!$G8)</f>
        <v>5</v>
      </c>
      <c r="D9" s="5">
        <f>CHOOSE(D$2,'Table L25'!$B8,'Table L25'!$C8,'Table L25'!$D8,'Table L25'!$E8,'Table L25'!$F8,'Table L25'!$G8)</f>
        <v>1</v>
      </c>
      <c r="E9" s="5">
        <f>CHOOSE(E$2,'Table L25'!$B8,'Table L25'!$C8,'Table L25'!$D8,'Table L25'!$E8,'Table L25'!$F8,'Table L25'!$G8)</f>
        <v>2</v>
      </c>
      <c r="F9" s="5">
        <f>CHOOSE(F$2,'Table L25'!$B8,'Table L25'!$C8,'Table L25'!$D8,'Table L25'!$E8,'Table L25'!$F8,'Table L25'!$G8)</f>
        <v>3</v>
      </c>
      <c r="G9" s="5">
        <f>CHOOSE(G$2,'Table L25'!$B8,'Table L25'!$C8,'Table L25'!$D8,'Table L25'!$E8,'Table L25'!$F8,'Table L25'!$G8)</f>
        <v>4</v>
      </c>
    </row>
    <row r="10" spans="1:7" x14ac:dyDescent="0.25">
      <c r="A10" s="3">
        <v>8</v>
      </c>
      <c r="B10" s="5">
        <f>CHOOSE(B$2,'Table L25'!$B9,'Table L25'!$C9,'Table L25'!$D9,'Table L25'!$E9,'Table L25'!$F9,'Table L25'!$G9)</f>
        <v>3</v>
      </c>
      <c r="C10" s="5">
        <f>CHOOSE(C$2,'Table L25'!$B9,'Table L25'!$C9,'Table L25'!$D9,'Table L25'!$E9,'Table L25'!$F9,'Table L25'!$G9)</f>
        <v>1</v>
      </c>
      <c r="D10" s="5">
        <f>CHOOSE(D$2,'Table L25'!$B9,'Table L25'!$C9,'Table L25'!$D9,'Table L25'!$E9,'Table L25'!$F9,'Table L25'!$G9)</f>
        <v>2</v>
      </c>
      <c r="E10" s="5">
        <f>CHOOSE(E$2,'Table L25'!$B9,'Table L25'!$C9,'Table L25'!$D9,'Table L25'!$E9,'Table L25'!$F9,'Table L25'!$G9)</f>
        <v>2</v>
      </c>
      <c r="F10" s="5">
        <f>CHOOSE(F$2,'Table L25'!$B9,'Table L25'!$C9,'Table L25'!$D9,'Table L25'!$E9,'Table L25'!$F9,'Table L25'!$G9)</f>
        <v>4</v>
      </c>
      <c r="G10" s="5">
        <f>CHOOSE(G$2,'Table L25'!$B9,'Table L25'!$C9,'Table L25'!$D9,'Table L25'!$E9,'Table L25'!$F9,'Table L25'!$G9)</f>
        <v>5</v>
      </c>
    </row>
    <row r="11" spans="1:7" x14ac:dyDescent="0.25">
      <c r="A11" s="3">
        <v>9</v>
      </c>
      <c r="B11" s="5">
        <f>CHOOSE(B$2,'Table L25'!$B10,'Table L25'!$C10,'Table L25'!$D10,'Table L25'!$E10,'Table L25'!$F10,'Table L25'!$G10)</f>
        <v>4</v>
      </c>
      <c r="C11" s="5">
        <f>CHOOSE(C$2,'Table L25'!$B10,'Table L25'!$C10,'Table L25'!$D10,'Table L25'!$E10,'Table L25'!$F10,'Table L25'!$G10)</f>
        <v>2</v>
      </c>
      <c r="D11" s="5">
        <f>CHOOSE(D$2,'Table L25'!$B10,'Table L25'!$C10,'Table L25'!$D10,'Table L25'!$E10,'Table L25'!$F10,'Table L25'!$G10)</f>
        <v>3</v>
      </c>
      <c r="E11" s="5">
        <f>CHOOSE(E$2,'Table L25'!$B10,'Table L25'!$C10,'Table L25'!$D10,'Table L25'!$E10,'Table L25'!$F10,'Table L25'!$G10)</f>
        <v>2</v>
      </c>
      <c r="F11" s="5">
        <f>CHOOSE(F$2,'Table L25'!$B10,'Table L25'!$C10,'Table L25'!$D10,'Table L25'!$E10,'Table L25'!$F10,'Table L25'!$G10)</f>
        <v>5</v>
      </c>
      <c r="G11" s="5">
        <f>CHOOSE(G$2,'Table L25'!$B10,'Table L25'!$C10,'Table L25'!$D10,'Table L25'!$E10,'Table L25'!$F10,'Table L25'!$G10)</f>
        <v>1</v>
      </c>
    </row>
    <row r="12" spans="1:7" x14ac:dyDescent="0.25">
      <c r="A12" s="3">
        <v>10</v>
      </c>
      <c r="B12" s="5">
        <f>CHOOSE(B$2,'Table L25'!$B11,'Table L25'!$C11,'Table L25'!$D11,'Table L25'!$E11,'Table L25'!$F11,'Table L25'!$G11)</f>
        <v>5</v>
      </c>
      <c r="C12" s="5">
        <f>CHOOSE(C$2,'Table L25'!$B11,'Table L25'!$C11,'Table L25'!$D11,'Table L25'!$E11,'Table L25'!$F11,'Table L25'!$G11)</f>
        <v>3</v>
      </c>
      <c r="D12" s="5">
        <f>CHOOSE(D$2,'Table L25'!$B11,'Table L25'!$C11,'Table L25'!$D11,'Table L25'!$E11,'Table L25'!$F11,'Table L25'!$G11)</f>
        <v>4</v>
      </c>
      <c r="E12" s="5">
        <f>CHOOSE(E$2,'Table L25'!$B11,'Table L25'!$C11,'Table L25'!$D11,'Table L25'!$E11,'Table L25'!$F11,'Table L25'!$G11)</f>
        <v>2</v>
      </c>
      <c r="F12" s="5">
        <f>CHOOSE(F$2,'Table L25'!$B11,'Table L25'!$C11,'Table L25'!$D11,'Table L25'!$E11,'Table L25'!$F11,'Table L25'!$G11)</f>
        <v>1</v>
      </c>
      <c r="G12" s="5">
        <f>CHOOSE(G$2,'Table L25'!$B11,'Table L25'!$C11,'Table L25'!$D11,'Table L25'!$E11,'Table L25'!$F11,'Table L25'!$G11)</f>
        <v>2</v>
      </c>
    </row>
    <row r="13" spans="1:7" x14ac:dyDescent="0.25">
      <c r="A13" s="3">
        <v>11</v>
      </c>
      <c r="B13" s="5">
        <f>CHOOSE(B$2,'Table L25'!$B12,'Table L25'!$C12,'Table L25'!$D12,'Table L25'!$E12,'Table L25'!$F12,'Table L25'!$G12)</f>
        <v>1</v>
      </c>
      <c r="C13" s="5">
        <f>CHOOSE(C$2,'Table L25'!$B12,'Table L25'!$C12,'Table L25'!$D12,'Table L25'!$E12,'Table L25'!$F12,'Table L25'!$G12)</f>
        <v>2</v>
      </c>
      <c r="D13" s="5">
        <f>CHOOSE(D$2,'Table L25'!$B12,'Table L25'!$C12,'Table L25'!$D12,'Table L25'!$E12,'Table L25'!$F12,'Table L25'!$G12)</f>
        <v>4</v>
      </c>
      <c r="E13" s="5">
        <f>CHOOSE(E$2,'Table L25'!$B12,'Table L25'!$C12,'Table L25'!$D12,'Table L25'!$E12,'Table L25'!$F12,'Table L25'!$G12)</f>
        <v>3</v>
      </c>
      <c r="F13" s="5">
        <f>CHOOSE(F$2,'Table L25'!$B12,'Table L25'!$C12,'Table L25'!$D12,'Table L25'!$E12,'Table L25'!$F12,'Table L25'!$G12)</f>
        <v>3</v>
      </c>
      <c r="G13" s="5">
        <f>CHOOSE(G$2,'Table L25'!$B12,'Table L25'!$C12,'Table L25'!$D12,'Table L25'!$E12,'Table L25'!$F12,'Table L25'!$G12)</f>
        <v>5</v>
      </c>
    </row>
    <row r="14" spans="1:7" x14ac:dyDescent="0.25">
      <c r="A14" s="3">
        <v>12</v>
      </c>
      <c r="B14" s="5">
        <f>CHOOSE(B$2,'Table L25'!$B13,'Table L25'!$C13,'Table L25'!$D13,'Table L25'!$E13,'Table L25'!$F13,'Table L25'!$G13)</f>
        <v>2</v>
      </c>
      <c r="C14" s="5">
        <f>CHOOSE(C$2,'Table L25'!$B13,'Table L25'!$C13,'Table L25'!$D13,'Table L25'!$E13,'Table L25'!$F13,'Table L25'!$G13)</f>
        <v>3</v>
      </c>
      <c r="D14" s="5">
        <f>CHOOSE(D$2,'Table L25'!$B13,'Table L25'!$C13,'Table L25'!$D13,'Table L25'!$E13,'Table L25'!$F13,'Table L25'!$G13)</f>
        <v>5</v>
      </c>
      <c r="E14" s="5">
        <f>CHOOSE(E$2,'Table L25'!$B13,'Table L25'!$C13,'Table L25'!$D13,'Table L25'!$E13,'Table L25'!$F13,'Table L25'!$G13)</f>
        <v>3</v>
      </c>
      <c r="F14" s="5">
        <f>CHOOSE(F$2,'Table L25'!$B13,'Table L25'!$C13,'Table L25'!$D13,'Table L25'!$E13,'Table L25'!$F13,'Table L25'!$G13)</f>
        <v>4</v>
      </c>
      <c r="G14" s="5">
        <f>CHOOSE(G$2,'Table L25'!$B13,'Table L25'!$C13,'Table L25'!$D13,'Table L25'!$E13,'Table L25'!$F13,'Table L25'!$G13)</f>
        <v>1</v>
      </c>
    </row>
    <row r="15" spans="1:7" x14ac:dyDescent="0.25">
      <c r="A15" s="3">
        <v>13</v>
      </c>
      <c r="B15" s="5">
        <f>CHOOSE(B$2,'Table L25'!$B14,'Table L25'!$C14,'Table L25'!$D14,'Table L25'!$E14,'Table L25'!$F14,'Table L25'!$G14)</f>
        <v>3</v>
      </c>
      <c r="C15" s="5">
        <f>CHOOSE(C$2,'Table L25'!$B14,'Table L25'!$C14,'Table L25'!$D14,'Table L25'!$E14,'Table L25'!$F14,'Table L25'!$G14)</f>
        <v>4</v>
      </c>
      <c r="D15" s="5">
        <f>CHOOSE(D$2,'Table L25'!$B14,'Table L25'!$C14,'Table L25'!$D14,'Table L25'!$E14,'Table L25'!$F14,'Table L25'!$G14)</f>
        <v>1</v>
      </c>
      <c r="E15" s="5">
        <f>CHOOSE(E$2,'Table L25'!$B14,'Table L25'!$C14,'Table L25'!$D14,'Table L25'!$E14,'Table L25'!$F14,'Table L25'!$G14)</f>
        <v>3</v>
      </c>
      <c r="F15" s="5">
        <f>CHOOSE(F$2,'Table L25'!$B14,'Table L25'!$C14,'Table L25'!$D14,'Table L25'!$E14,'Table L25'!$F14,'Table L25'!$G14)</f>
        <v>5</v>
      </c>
      <c r="G15" s="5">
        <f>CHOOSE(G$2,'Table L25'!$B14,'Table L25'!$C14,'Table L25'!$D14,'Table L25'!$E14,'Table L25'!$F14,'Table L25'!$G14)</f>
        <v>2</v>
      </c>
    </row>
    <row r="16" spans="1:7" x14ac:dyDescent="0.25">
      <c r="A16" s="3">
        <v>14</v>
      </c>
      <c r="B16" s="5">
        <f>CHOOSE(B$2,'Table L25'!$B15,'Table L25'!$C15,'Table L25'!$D15,'Table L25'!$E15,'Table L25'!$F15,'Table L25'!$G15)</f>
        <v>4</v>
      </c>
      <c r="C16" s="5">
        <f>CHOOSE(C$2,'Table L25'!$B15,'Table L25'!$C15,'Table L25'!$D15,'Table L25'!$E15,'Table L25'!$F15,'Table L25'!$G15)</f>
        <v>5</v>
      </c>
      <c r="D16" s="5">
        <f>CHOOSE(D$2,'Table L25'!$B15,'Table L25'!$C15,'Table L25'!$D15,'Table L25'!$E15,'Table L25'!$F15,'Table L25'!$G15)</f>
        <v>2</v>
      </c>
      <c r="E16" s="5">
        <f>CHOOSE(E$2,'Table L25'!$B15,'Table L25'!$C15,'Table L25'!$D15,'Table L25'!$E15,'Table L25'!$F15,'Table L25'!$G15)</f>
        <v>3</v>
      </c>
      <c r="F16" s="5">
        <f>CHOOSE(F$2,'Table L25'!$B15,'Table L25'!$C15,'Table L25'!$D15,'Table L25'!$E15,'Table L25'!$F15,'Table L25'!$G15)</f>
        <v>1</v>
      </c>
      <c r="G16" s="5">
        <f>CHOOSE(G$2,'Table L25'!$B15,'Table L25'!$C15,'Table L25'!$D15,'Table L25'!$E15,'Table L25'!$F15,'Table L25'!$G15)</f>
        <v>3</v>
      </c>
    </row>
    <row r="17" spans="1:7" x14ac:dyDescent="0.25">
      <c r="A17" s="3">
        <v>15</v>
      </c>
      <c r="B17" s="5">
        <f>CHOOSE(B$2,'Table L25'!$B16,'Table L25'!$C16,'Table L25'!$D16,'Table L25'!$E16,'Table L25'!$F16,'Table L25'!$G16)</f>
        <v>5</v>
      </c>
      <c r="C17" s="5">
        <f>CHOOSE(C$2,'Table L25'!$B16,'Table L25'!$C16,'Table L25'!$D16,'Table L25'!$E16,'Table L25'!$F16,'Table L25'!$G16)</f>
        <v>1</v>
      </c>
      <c r="D17" s="5">
        <f>CHOOSE(D$2,'Table L25'!$B16,'Table L25'!$C16,'Table L25'!$D16,'Table L25'!$E16,'Table L25'!$F16,'Table L25'!$G16)</f>
        <v>3</v>
      </c>
      <c r="E17" s="5">
        <f>CHOOSE(E$2,'Table L25'!$B16,'Table L25'!$C16,'Table L25'!$D16,'Table L25'!$E16,'Table L25'!$F16,'Table L25'!$G16)</f>
        <v>3</v>
      </c>
      <c r="F17" s="5">
        <f>CHOOSE(F$2,'Table L25'!$B16,'Table L25'!$C16,'Table L25'!$D16,'Table L25'!$E16,'Table L25'!$F16,'Table L25'!$G16)</f>
        <v>2</v>
      </c>
      <c r="G17" s="5">
        <f>CHOOSE(G$2,'Table L25'!$B16,'Table L25'!$C16,'Table L25'!$D16,'Table L25'!$E16,'Table L25'!$F16,'Table L25'!$G16)</f>
        <v>4</v>
      </c>
    </row>
    <row r="18" spans="1:7" x14ac:dyDescent="0.25">
      <c r="A18" s="3">
        <v>16</v>
      </c>
      <c r="B18" s="5">
        <f>CHOOSE(B$2,'Table L25'!$B17,'Table L25'!$C17,'Table L25'!$D17,'Table L25'!$E17,'Table L25'!$F17,'Table L25'!$G17)</f>
        <v>1</v>
      </c>
      <c r="C18" s="5">
        <f>CHOOSE(C$2,'Table L25'!$B17,'Table L25'!$C17,'Table L25'!$D17,'Table L25'!$E17,'Table L25'!$F17,'Table L25'!$G17)</f>
        <v>5</v>
      </c>
      <c r="D18" s="5">
        <f>CHOOSE(D$2,'Table L25'!$B17,'Table L25'!$C17,'Table L25'!$D17,'Table L25'!$E17,'Table L25'!$F17,'Table L25'!$G17)</f>
        <v>3</v>
      </c>
      <c r="E18" s="5">
        <f>CHOOSE(E$2,'Table L25'!$B17,'Table L25'!$C17,'Table L25'!$D17,'Table L25'!$E17,'Table L25'!$F17,'Table L25'!$G17)</f>
        <v>4</v>
      </c>
      <c r="F18" s="5">
        <f>CHOOSE(F$2,'Table L25'!$B17,'Table L25'!$C17,'Table L25'!$D17,'Table L25'!$E17,'Table L25'!$F17,'Table L25'!$G17)</f>
        <v>4</v>
      </c>
      <c r="G18" s="5">
        <f>CHOOSE(G$2,'Table L25'!$B17,'Table L25'!$C17,'Table L25'!$D17,'Table L25'!$E17,'Table L25'!$F17,'Table L25'!$G17)</f>
        <v>2</v>
      </c>
    </row>
    <row r="19" spans="1:7" x14ac:dyDescent="0.25">
      <c r="A19" s="3">
        <v>17</v>
      </c>
      <c r="B19" s="5">
        <f>CHOOSE(B$2,'Table L25'!$B18,'Table L25'!$C18,'Table L25'!$D18,'Table L25'!$E18,'Table L25'!$F18,'Table L25'!$G18)</f>
        <v>2</v>
      </c>
      <c r="C19" s="5">
        <f>CHOOSE(C$2,'Table L25'!$B18,'Table L25'!$C18,'Table L25'!$D18,'Table L25'!$E18,'Table L25'!$F18,'Table L25'!$G18)</f>
        <v>1</v>
      </c>
      <c r="D19" s="5">
        <f>CHOOSE(D$2,'Table L25'!$B18,'Table L25'!$C18,'Table L25'!$D18,'Table L25'!$E18,'Table L25'!$F18,'Table L25'!$G18)</f>
        <v>4</v>
      </c>
      <c r="E19" s="5">
        <f>CHOOSE(E$2,'Table L25'!$B18,'Table L25'!$C18,'Table L25'!$D18,'Table L25'!$E18,'Table L25'!$F18,'Table L25'!$G18)</f>
        <v>4</v>
      </c>
      <c r="F19" s="5">
        <f>CHOOSE(F$2,'Table L25'!$B18,'Table L25'!$C18,'Table L25'!$D18,'Table L25'!$E18,'Table L25'!$F18,'Table L25'!$G18)</f>
        <v>5</v>
      </c>
      <c r="G19" s="5">
        <f>CHOOSE(G$2,'Table L25'!$B18,'Table L25'!$C18,'Table L25'!$D18,'Table L25'!$E18,'Table L25'!$F18,'Table L25'!$G18)</f>
        <v>3</v>
      </c>
    </row>
    <row r="20" spans="1:7" x14ac:dyDescent="0.25">
      <c r="A20" s="3">
        <v>18</v>
      </c>
      <c r="B20" s="5">
        <f>CHOOSE(B$2,'Table L25'!$B19,'Table L25'!$C19,'Table L25'!$D19,'Table L25'!$E19,'Table L25'!$F19,'Table L25'!$G19)</f>
        <v>3</v>
      </c>
      <c r="C20" s="5">
        <f>CHOOSE(C$2,'Table L25'!$B19,'Table L25'!$C19,'Table L25'!$D19,'Table L25'!$E19,'Table L25'!$F19,'Table L25'!$G19)</f>
        <v>2</v>
      </c>
      <c r="D20" s="5">
        <f>CHOOSE(D$2,'Table L25'!$B19,'Table L25'!$C19,'Table L25'!$D19,'Table L25'!$E19,'Table L25'!$F19,'Table L25'!$G19)</f>
        <v>5</v>
      </c>
      <c r="E20" s="5">
        <f>CHOOSE(E$2,'Table L25'!$B19,'Table L25'!$C19,'Table L25'!$D19,'Table L25'!$E19,'Table L25'!$F19,'Table L25'!$G19)</f>
        <v>4</v>
      </c>
      <c r="F20" s="5">
        <f>CHOOSE(F$2,'Table L25'!$B19,'Table L25'!$C19,'Table L25'!$D19,'Table L25'!$E19,'Table L25'!$F19,'Table L25'!$G19)</f>
        <v>1</v>
      </c>
      <c r="G20" s="5">
        <f>CHOOSE(G$2,'Table L25'!$B19,'Table L25'!$C19,'Table L25'!$D19,'Table L25'!$E19,'Table L25'!$F19,'Table L25'!$G19)</f>
        <v>4</v>
      </c>
    </row>
    <row r="21" spans="1:7" x14ac:dyDescent="0.25">
      <c r="A21" s="3">
        <v>19</v>
      </c>
      <c r="B21" s="5">
        <f>CHOOSE(B$2,'Table L25'!$B20,'Table L25'!$C20,'Table L25'!$D20,'Table L25'!$E20,'Table L25'!$F20,'Table L25'!$G20)</f>
        <v>4</v>
      </c>
      <c r="C21" s="5">
        <f>CHOOSE(C$2,'Table L25'!$B20,'Table L25'!$C20,'Table L25'!$D20,'Table L25'!$E20,'Table L25'!$F20,'Table L25'!$G20)</f>
        <v>3</v>
      </c>
      <c r="D21" s="5">
        <f>CHOOSE(D$2,'Table L25'!$B20,'Table L25'!$C20,'Table L25'!$D20,'Table L25'!$E20,'Table L25'!$F20,'Table L25'!$G20)</f>
        <v>1</v>
      </c>
      <c r="E21" s="5">
        <f>CHOOSE(E$2,'Table L25'!$B20,'Table L25'!$C20,'Table L25'!$D20,'Table L25'!$E20,'Table L25'!$F20,'Table L25'!$G20)</f>
        <v>4</v>
      </c>
      <c r="F21" s="5">
        <f>CHOOSE(F$2,'Table L25'!$B20,'Table L25'!$C20,'Table L25'!$D20,'Table L25'!$E20,'Table L25'!$F20,'Table L25'!$G20)</f>
        <v>2</v>
      </c>
      <c r="G21" s="5">
        <f>CHOOSE(G$2,'Table L25'!$B20,'Table L25'!$C20,'Table L25'!$D20,'Table L25'!$E20,'Table L25'!$F20,'Table L25'!$G20)</f>
        <v>5</v>
      </c>
    </row>
    <row r="22" spans="1:7" x14ac:dyDescent="0.25">
      <c r="A22" s="3">
        <v>20</v>
      </c>
      <c r="B22" s="5">
        <f>CHOOSE(B$2,'Table L25'!$B21,'Table L25'!$C21,'Table L25'!$D21,'Table L25'!$E21,'Table L25'!$F21,'Table L25'!$G21)</f>
        <v>5</v>
      </c>
      <c r="C22" s="5">
        <f>CHOOSE(C$2,'Table L25'!$B21,'Table L25'!$C21,'Table L25'!$D21,'Table L25'!$E21,'Table L25'!$F21,'Table L25'!$G21)</f>
        <v>4</v>
      </c>
      <c r="D22" s="5">
        <f>CHOOSE(D$2,'Table L25'!$B21,'Table L25'!$C21,'Table L25'!$D21,'Table L25'!$E21,'Table L25'!$F21,'Table L25'!$G21)</f>
        <v>2</v>
      </c>
      <c r="E22" s="5">
        <f>CHOOSE(E$2,'Table L25'!$B21,'Table L25'!$C21,'Table L25'!$D21,'Table L25'!$E21,'Table L25'!$F21,'Table L25'!$G21)</f>
        <v>4</v>
      </c>
      <c r="F22" s="5">
        <f>CHOOSE(F$2,'Table L25'!$B21,'Table L25'!$C21,'Table L25'!$D21,'Table L25'!$E21,'Table L25'!$F21,'Table L25'!$G21)</f>
        <v>3</v>
      </c>
      <c r="G22" s="5">
        <f>CHOOSE(G$2,'Table L25'!$B21,'Table L25'!$C21,'Table L25'!$D21,'Table L25'!$E21,'Table L25'!$F21,'Table L25'!$G21)</f>
        <v>1</v>
      </c>
    </row>
    <row r="23" spans="1:7" x14ac:dyDescent="0.25">
      <c r="A23" s="3">
        <v>21</v>
      </c>
      <c r="B23" s="5">
        <f>CHOOSE(B$2,'Table L25'!$B22,'Table L25'!$C22,'Table L25'!$D22,'Table L25'!$E22,'Table L25'!$F22,'Table L25'!$G22)</f>
        <v>1</v>
      </c>
      <c r="C23" s="5">
        <f>CHOOSE(C$2,'Table L25'!$B22,'Table L25'!$C22,'Table L25'!$D22,'Table L25'!$E22,'Table L25'!$F22,'Table L25'!$G22)</f>
        <v>3</v>
      </c>
      <c r="D23" s="5">
        <f>CHOOSE(D$2,'Table L25'!$B22,'Table L25'!$C22,'Table L25'!$D22,'Table L25'!$E22,'Table L25'!$F22,'Table L25'!$G22)</f>
        <v>2</v>
      </c>
      <c r="E23" s="5">
        <f>CHOOSE(E$2,'Table L25'!$B22,'Table L25'!$C22,'Table L25'!$D22,'Table L25'!$E22,'Table L25'!$F22,'Table L25'!$G22)</f>
        <v>5</v>
      </c>
      <c r="F23" s="5">
        <f>CHOOSE(F$2,'Table L25'!$B22,'Table L25'!$C22,'Table L25'!$D22,'Table L25'!$E22,'Table L25'!$F22,'Table L25'!$G22)</f>
        <v>5</v>
      </c>
      <c r="G23" s="5">
        <f>CHOOSE(G$2,'Table L25'!$B22,'Table L25'!$C22,'Table L25'!$D22,'Table L25'!$E22,'Table L25'!$F22,'Table L25'!$G22)</f>
        <v>4</v>
      </c>
    </row>
    <row r="24" spans="1:7" x14ac:dyDescent="0.25">
      <c r="A24" s="3">
        <v>22</v>
      </c>
      <c r="B24" s="5">
        <f>CHOOSE(B$2,'Table L25'!$B23,'Table L25'!$C23,'Table L25'!$D23,'Table L25'!$E23,'Table L25'!$F23,'Table L25'!$G23)</f>
        <v>2</v>
      </c>
      <c r="C24" s="5">
        <f>CHOOSE(C$2,'Table L25'!$B23,'Table L25'!$C23,'Table L25'!$D23,'Table L25'!$E23,'Table L25'!$F23,'Table L25'!$G23)</f>
        <v>4</v>
      </c>
      <c r="D24" s="5">
        <f>CHOOSE(D$2,'Table L25'!$B23,'Table L25'!$C23,'Table L25'!$D23,'Table L25'!$E23,'Table L25'!$F23,'Table L25'!$G23)</f>
        <v>3</v>
      </c>
      <c r="E24" s="5">
        <f>CHOOSE(E$2,'Table L25'!$B23,'Table L25'!$C23,'Table L25'!$D23,'Table L25'!$E23,'Table L25'!$F23,'Table L25'!$G23)</f>
        <v>5</v>
      </c>
      <c r="F24" s="5">
        <f>CHOOSE(F$2,'Table L25'!$B23,'Table L25'!$C23,'Table L25'!$D23,'Table L25'!$E23,'Table L25'!$F23,'Table L25'!$G23)</f>
        <v>1</v>
      </c>
      <c r="G24" s="5">
        <f>CHOOSE(G$2,'Table L25'!$B23,'Table L25'!$C23,'Table L25'!$D23,'Table L25'!$E23,'Table L25'!$F23,'Table L25'!$G23)</f>
        <v>5</v>
      </c>
    </row>
    <row r="25" spans="1:7" x14ac:dyDescent="0.25">
      <c r="A25" s="3">
        <v>23</v>
      </c>
      <c r="B25" s="5">
        <f>CHOOSE(B$2,'Table L25'!$B24,'Table L25'!$C24,'Table L25'!$D24,'Table L25'!$E24,'Table L25'!$F24,'Table L25'!$G24)</f>
        <v>3</v>
      </c>
      <c r="C25" s="5">
        <f>CHOOSE(C$2,'Table L25'!$B24,'Table L25'!$C24,'Table L25'!$D24,'Table L25'!$E24,'Table L25'!$F24,'Table L25'!$G24)</f>
        <v>5</v>
      </c>
      <c r="D25" s="5">
        <f>CHOOSE(D$2,'Table L25'!$B24,'Table L25'!$C24,'Table L25'!$D24,'Table L25'!$E24,'Table L25'!$F24,'Table L25'!$G24)</f>
        <v>4</v>
      </c>
      <c r="E25" s="5">
        <f>CHOOSE(E$2,'Table L25'!$B24,'Table L25'!$C24,'Table L25'!$D24,'Table L25'!$E24,'Table L25'!$F24,'Table L25'!$G24)</f>
        <v>5</v>
      </c>
      <c r="F25" s="5">
        <f>CHOOSE(F$2,'Table L25'!$B24,'Table L25'!$C24,'Table L25'!$D24,'Table L25'!$E24,'Table L25'!$F24,'Table L25'!$G24)</f>
        <v>2</v>
      </c>
      <c r="G25" s="5">
        <f>CHOOSE(G$2,'Table L25'!$B24,'Table L25'!$C24,'Table L25'!$D24,'Table L25'!$E24,'Table L25'!$F24,'Table L25'!$G24)</f>
        <v>1</v>
      </c>
    </row>
    <row r="26" spans="1:7" x14ac:dyDescent="0.25">
      <c r="A26" s="3">
        <v>24</v>
      </c>
      <c r="B26" s="5">
        <f>CHOOSE(B$2,'Table L25'!$B25,'Table L25'!$C25,'Table L25'!$D25,'Table L25'!$E25,'Table L25'!$F25,'Table L25'!$G25)</f>
        <v>4</v>
      </c>
      <c r="C26" s="5">
        <f>CHOOSE(C$2,'Table L25'!$B25,'Table L25'!$C25,'Table L25'!$D25,'Table L25'!$E25,'Table L25'!$F25,'Table L25'!$G25)</f>
        <v>1</v>
      </c>
      <c r="D26" s="5">
        <f>CHOOSE(D$2,'Table L25'!$B25,'Table L25'!$C25,'Table L25'!$D25,'Table L25'!$E25,'Table L25'!$F25,'Table L25'!$G25)</f>
        <v>5</v>
      </c>
      <c r="E26" s="5">
        <f>CHOOSE(E$2,'Table L25'!$B25,'Table L25'!$C25,'Table L25'!$D25,'Table L25'!$E25,'Table L25'!$F25,'Table L25'!$G25)</f>
        <v>5</v>
      </c>
      <c r="F26" s="5">
        <f>CHOOSE(F$2,'Table L25'!$B25,'Table L25'!$C25,'Table L25'!$D25,'Table L25'!$E25,'Table L25'!$F25,'Table L25'!$G25)</f>
        <v>3</v>
      </c>
      <c r="G26" s="5">
        <f>CHOOSE(G$2,'Table L25'!$B25,'Table L25'!$C25,'Table L25'!$D25,'Table L25'!$E25,'Table L25'!$F25,'Table L25'!$G25)</f>
        <v>2</v>
      </c>
    </row>
    <row r="27" spans="1:7" x14ac:dyDescent="0.25">
      <c r="A27" s="3">
        <v>25</v>
      </c>
      <c r="B27" s="5">
        <f>CHOOSE(B$2,'Table L25'!$B26,'Table L25'!$C26,'Table L25'!$D26,'Table L25'!$E26,'Table L25'!$F26,'Table L25'!$G26)</f>
        <v>5</v>
      </c>
      <c r="C27" s="5">
        <f>CHOOSE(C$2,'Table L25'!$B26,'Table L25'!$C26,'Table L25'!$D26,'Table L25'!$E26,'Table L25'!$F26,'Table L25'!$G26)</f>
        <v>2</v>
      </c>
      <c r="D27" s="5">
        <f>CHOOSE(D$2,'Table L25'!$B26,'Table L25'!$C26,'Table L25'!$D26,'Table L25'!$E26,'Table L25'!$F26,'Table L25'!$G26)</f>
        <v>1</v>
      </c>
      <c r="E27" s="5">
        <f>CHOOSE(E$2,'Table L25'!$B26,'Table L25'!$C26,'Table L25'!$D26,'Table L25'!$E26,'Table L25'!$F26,'Table L25'!$G26)</f>
        <v>5</v>
      </c>
      <c r="F27" s="5">
        <f>CHOOSE(F$2,'Table L25'!$B26,'Table L25'!$C26,'Table L25'!$D26,'Table L25'!$E26,'Table L25'!$F26,'Table L25'!$G26)</f>
        <v>4</v>
      </c>
      <c r="G27" s="5">
        <f>CHOOSE(G$2,'Table L25'!$B26,'Table L25'!$C26,'Table L25'!$D26,'Table L25'!$E26,'Table L25'!$F26,'Table L25'!$G26)</f>
        <v>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showGridLines="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6" sqref="B1:G6"/>
    </sheetView>
  </sheetViews>
  <sheetFormatPr baseColWidth="10" defaultRowHeight="15" x14ac:dyDescent="0.25"/>
  <sheetData>
    <row r="1" spans="1:8" ht="60" x14ac:dyDescent="0.25">
      <c r="A1" s="3"/>
      <c r="B1" s="4" t="s">
        <v>7</v>
      </c>
      <c r="C1" s="4" t="s">
        <v>8</v>
      </c>
      <c r="D1" s="4" t="s">
        <v>9</v>
      </c>
      <c r="E1" s="3" t="s">
        <v>10</v>
      </c>
      <c r="F1" s="4" t="s">
        <v>11</v>
      </c>
      <c r="G1" s="4" t="s">
        <v>12</v>
      </c>
      <c r="H1" s="4" t="s">
        <v>13</v>
      </c>
    </row>
    <row r="2" spans="1:8" x14ac:dyDescent="0.25">
      <c r="A2" s="3" t="s">
        <v>14</v>
      </c>
      <c r="B2" s="3" t="s">
        <v>15</v>
      </c>
      <c r="C2" s="3" t="s">
        <v>16</v>
      </c>
      <c r="D2" s="3" t="s">
        <v>17</v>
      </c>
      <c r="E2" s="3" t="s">
        <v>18</v>
      </c>
      <c r="F2" s="3" t="s">
        <v>19</v>
      </c>
      <c r="G2" s="3" t="s">
        <v>20</v>
      </c>
      <c r="H2" s="3" t="s">
        <v>21</v>
      </c>
    </row>
    <row r="3" spans="1:8" x14ac:dyDescent="0.25">
      <c r="A3" s="3" t="s">
        <v>22</v>
      </c>
      <c r="B3" s="3" t="s">
        <v>39</v>
      </c>
      <c r="C3" s="3" t="s">
        <v>41</v>
      </c>
      <c r="D3" s="3" t="s">
        <v>43</v>
      </c>
      <c r="E3" s="3" t="s">
        <v>45</v>
      </c>
      <c r="F3" s="3" t="s">
        <v>47</v>
      </c>
      <c r="G3" s="3" t="s">
        <v>49</v>
      </c>
      <c r="H3" s="3" t="s">
        <v>29</v>
      </c>
    </row>
    <row r="4" spans="1:8" x14ac:dyDescent="0.25">
      <c r="A4" s="3" t="s">
        <v>30</v>
      </c>
      <c r="B4" s="3" t="s">
        <v>23</v>
      </c>
      <c r="C4" s="3" t="s">
        <v>24</v>
      </c>
      <c r="D4" s="3" t="s">
        <v>25</v>
      </c>
      <c r="E4" s="3" t="s">
        <v>26</v>
      </c>
      <c r="F4" s="3" t="s">
        <v>27</v>
      </c>
      <c r="G4" s="3" t="s">
        <v>28</v>
      </c>
      <c r="H4" s="3"/>
    </row>
    <row r="5" spans="1:8" x14ac:dyDescent="0.25">
      <c r="A5" s="3" t="s">
        <v>37</v>
      </c>
      <c r="B5" s="3" t="s">
        <v>40</v>
      </c>
      <c r="C5" s="3" t="s">
        <v>42</v>
      </c>
      <c r="D5" s="3" t="s">
        <v>44</v>
      </c>
      <c r="E5" s="3" t="s">
        <v>46</v>
      </c>
      <c r="F5" s="3" t="s">
        <v>48</v>
      </c>
      <c r="G5" s="3" t="s">
        <v>50</v>
      </c>
    </row>
    <row r="6" spans="1:8" x14ac:dyDescent="0.25">
      <c r="A6" s="3" t="s">
        <v>38</v>
      </c>
      <c r="B6" s="3" t="s">
        <v>31</v>
      </c>
      <c r="C6" s="3" t="s">
        <v>32</v>
      </c>
      <c r="D6" s="3" t="s">
        <v>33</v>
      </c>
      <c r="E6" s="3" t="s">
        <v>34</v>
      </c>
      <c r="F6" s="3" t="s">
        <v>35</v>
      </c>
      <c r="G6" s="3" t="s">
        <v>36</v>
      </c>
    </row>
    <row r="7" spans="1:8" x14ac:dyDescent="0.25">
      <c r="A7" s="5">
        <v>1</v>
      </c>
      <c r="B7" s="5" t="str">
        <f>CHOOSE(DOE!B3,B$2,B$3,B$4,B$5,B$6)</f>
        <v>0 jour</v>
      </c>
      <c r="C7" s="5" t="str">
        <f>CHOOSE(DOE!C3,C$2,C$3,C$4,C$5,C$6)</f>
        <v>200 mm/min</v>
      </c>
      <c r="D7" s="5" t="str">
        <f>CHOOSE(DOE!D3,D$2,D$3,D$4,D$5,D$6)</f>
        <v>30 % de He</v>
      </c>
      <c r="E7" s="5" t="str">
        <f>CHOOSE(DOE!E3,E$2,E$3,E$4,E$5,E$6)</f>
        <v>650 W</v>
      </c>
      <c r="F7" s="5" t="str">
        <f>CHOOSE(DOE!F3,F$2,F$3,F$4,F$5,F$6)</f>
        <v>5 mm</v>
      </c>
      <c r="G7" s="5" t="str">
        <f>CHOOSE(DOE!G3,G$2,G$3,G$4,G$5,G$6)</f>
        <v>1,24 mm</v>
      </c>
      <c r="H7" s="5">
        <v>7</v>
      </c>
    </row>
    <row r="8" spans="1:8" x14ac:dyDescent="0.25">
      <c r="A8" s="5">
        <v>2</v>
      </c>
      <c r="B8" s="5" t="str">
        <f>CHOOSE(DOE!B4,B$2,B$3,B$4,B$5,B$6)</f>
        <v>10 jour</v>
      </c>
      <c r="C8" s="5" t="str">
        <f>CHOOSE(DOE!C4,C$2,C$3,C$4,C$5,C$6)</f>
        <v>225 mm/min</v>
      </c>
      <c r="D8" s="5" t="str">
        <f>CHOOSE(DOE!D4,D$2,D$3,D$4,D$5,D$6)</f>
        <v>35 % de He</v>
      </c>
      <c r="E8" s="5" t="str">
        <f>CHOOSE(DOE!E4,E$2,E$3,E$4,E$5,E$6)</f>
        <v>650 W</v>
      </c>
      <c r="F8" s="5" t="str">
        <f>CHOOSE(DOE!F4,F$2,F$3,F$4,F$5,F$6)</f>
        <v>8 mm</v>
      </c>
      <c r="G8" s="5" t="str">
        <f>CHOOSE(DOE!G4,G$2,G$3,G$4,G$5,G$6)</f>
        <v>1,32 mm</v>
      </c>
      <c r="H8" s="5">
        <v>17</v>
      </c>
    </row>
    <row r="9" spans="1:8" x14ac:dyDescent="0.25">
      <c r="A9" s="5">
        <v>3</v>
      </c>
      <c r="B9" s="5" t="str">
        <f>CHOOSE(DOE!B5,B$2,B$3,B$4,B$5,B$6)</f>
        <v>20 jours</v>
      </c>
      <c r="C9" s="5" t="str">
        <f>CHOOSE(DOE!C5,C$2,C$3,C$4,C$5,C$6)</f>
        <v>250 mm/min</v>
      </c>
      <c r="D9" s="5" t="str">
        <f>CHOOSE(DOE!D5,D$2,D$3,D$4,D$5,D$6)</f>
        <v>40 % de He</v>
      </c>
      <c r="E9" s="5" t="str">
        <f>CHOOSE(DOE!E5,E$2,E$3,E$4,E$5,E$6)</f>
        <v>650 W</v>
      </c>
      <c r="F9" s="5" t="str">
        <f>CHOOSE(DOE!F5,F$2,F$3,F$4,F$5,F$6)</f>
        <v>10 mm</v>
      </c>
      <c r="G9" s="5" t="str">
        <f>CHOOSE(DOE!G5,G$2,G$3,G$4,G$5,G$6)</f>
        <v>1,39 mm</v>
      </c>
      <c r="H9" s="5">
        <v>27</v>
      </c>
    </row>
    <row r="10" spans="1:8" x14ac:dyDescent="0.25">
      <c r="A10" s="5">
        <v>4</v>
      </c>
      <c r="B10" s="5" t="str">
        <f>CHOOSE(DOE!B6,B$2,B$3,B$4,B$5,B$6)</f>
        <v>30 jours</v>
      </c>
      <c r="C10" s="5" t="str">
        <f>CHOOSE(DOE!C6,C$2,C$3,C$4,C$5,C$6)</f>
        <v>275 mm/min</v>
      </c>
      <c r="D10" s="5" t="str">
        <f>CHOOSE(DOE!D6,D$2,D$3,D$4,D$5,D$6)</f>
        <v>45 % de He</v>
      </c>
      <c r="E10" s="5" t="str">
        <f>CHOOSE(DOE!E6,E$2,E$3,E$4,E$5,E$6)</f>
        <v>650 W</v>
      </c>
      <c r="F10" s="5" t="str">
        <f>CHOOSE(DOE!F6,F$2,F$3,F$4,F$5,F$6)</f>
        <v>13 mm</v>
      </c>
      <c r="G10" s="5" t="str">
        <f>CHOOSE(DOE!G6,G$2,G$3,G$4,G$5,G$6)</f>
        <v>1,47 mm</v>
      </c>
      <c r="H10" s="5">
        <v>36</v>
      </c>
    </row>
    <row r="11" spans="1:8" x14ac:dyDescent="0.25">
      <c r="A11" s="5">
        <v>5</v>
      </c>
      <c r="B11" s="5" t="str">
        <f>CHOOSE(DOE!B7,B$2,B$3,B$4,B$5,B$6)</f>
        <v>40 jours</v>
      </c>
      <c r="C11" s="5" t="str">
        <f>CHOOSE(DOE!C7,C$2,C$3,C$4,C$5,C$6)</f>
        <v>300 mm/min</v>
      </c>
      <c r="D11" s="5" t="str">
        <f>CHOOSE(DOE!D7,D$2,D$3,D$4,D$5,D$6)</f>
        <v>50 % de He</v>
      </c>
      <c r="E11" s="5" t="str">
        <f>CHOOSE(DOE!E7,E$2,E$3,E$4,E$5,E$6)</f>
        <v>650 W</v>
      </c>
      <c r="F11" s="5" t="str">
        <f>CHOOSE(DOE!F7,F$2,F$3,F$4,F$5,F$6)</f>
        <v>15 mm</v>
      </c>
      <c r="G11" s="5" t="str">
        <f>CHOOSE(DOE!G7,G$2,G$3,G$4,G$5,G$6)</f>
        <v>1,54 mm</v>
      </c>
      <c r="H11" s="5">
        <v>45</v>
      </c>
    </row>
    <row r="12" spans="1:8" x14ac:dyDescent="0.25">
      <c r="A12" s="5">
        <v>6</v>
      </c>
      <c r="B12" s="5" t="str">
        <f>CHOOSE(DOE!B8,B$2,B$3,B$4,B$5,B$6)</f>
        <v>0 jour</v>
      </c>
      <c r="C12" s="5" t="str">
        <f>CHOOSE(DOE!C8,C$2,C$3,C$4,C$5,C$6)</f>
        <v>275 mm/min</v>
      </c>
      <c r="D12" s="5" t="str">
        <f>CHOOSE(DOE!D8,D$2,D$3,D$4,D$5,D$6)</f>
        <v>50 % de He</v>
      </c>
      <c r="E12" s="5" t="str">
        <f>CHOOSE(DOE!E8,E$2,E$3,E$4,E$5,E$6)</f>
        <v>675 W</v>
      </c>
      <c r="F12" s="5" t="str">
        <f>CHOOSE(DOE!F8,F$2,F$3,F$4,F$5,F$6)</f>
        <v>8 mm</v>
      </c>
      <c r="G12" s="5" t="str">
        <f>CHOOSE(DOE!G8,G$2,G$3,G$4,G$5,G$6)</f>
        <v>1,39 mm</v>
      </c>
      <c r="H12" s="5">
        <v>22</v>
      </c>
    </row>
    <row r="13" spans="1:8" x14ac:dyDescent="0.25">
      <c r="A13" s="5">
        <v>7</v>
      </c>
      <c r="B13" s="5" t="str">
        <f>CHOOSE(DOE!B9,B$2,B$3,B$4,B$5,B$6)</f>
        <v>10 jour</v>
      </c>
      <c r="C13" s="5" t="str">
        <f>CHOOSE(DOE!C9,C$2,C$3,C$4,C$5,C$6)</f>
        <v>300 mm/min</v>
      </c>
      <c r="D13" s="5" t="str">
        <f>CHOOSE(DOE!D9,D$2,D$3,D$4,D$5,D$6)</f>
        <v>30 % de He</v>
      </c>
      <c r="E13" s="5" t="str">
        <f>CHOOSE(DOE!E9,E$2,E$3,E$4,E$5,E$6)</f>
        <v>675 W</v>
      </c>
      <c r="F13" s="5" t="str">
        <f>CHOOSE(DOE!F9,F$2,F$3,F$4,F$5,F$6)</f>
        <v>10 mm</v>
      </c>
      <c r="G13" s="5" t="str">
        <f>CHOOSE(DOE!G9,G$2,G$3,G$4,G$5,G$6)</f>
        <v>1,47 mm</v>
      </c>
      <c r="H13" s="5">
        <v>36</v>
      </c>
    </row>
    <row r="14" spans="1:8" x14ac:dyDescent="0.25">
      <c r="A14" s="5">
        <v>8</v>
      </c>
      <c r="B14" s="5" t="str">
        <f>CHOOSE(DOE!B10,B$2,B$3,B$4,B$5,B$6)</f>
        <v>20 jours</v>
      </c>
      <c r="C14" s="5" t="str">
        <f>CHOOSE(DOE!C10,C$2,C$3,C$4,C$5,C$6)</f>
        <v>200 mm/min</v>
      </c>
      <c r="D14" s="5" t="str">
        <f>CHOOSE(DOE!D10,D$2,D$3,D$4,D$5,D$6)</f>
        <v>35 % de He</v>
      </c>
      <c r="E14" s="5" t="str">
        <f>CHOOSE(DOE!E10,E$2,E$3,E$4,E$5,E$6)</f>
        <v>675 W</v>
      </c>
      <c r="F14" s="5" t="str">
        <f>CHOOSE(DOE!F10,F$2,F$3,F$4,F$5,F$6)</f>
        <v>13 mm</v>
      </c>
      <c r="G14" s="5" t="str">
        <f>CHOOSE(DOE!G10,G$2,G$3,G$4,G$5,G$6)</f>
        <v>1,54 mm</v>
      </c>
      <c r="H14" s="5">
        <v>35</v>
      </c>
    </row>
    <row r="15" spans="1:8" x14ac:dyDescent="0.25">
      <c r="A15" s="5">
        <v>9</v>
      </c>
      <c r="B15" s="5" t="str">
        <f>CHOOSE(DOE!B11,B$2,B$3,B$4,B$5,B$6)</f>
        <v>30 jours</v>
      </c>
      <c r="C15" s="5" t="str">
        <f>CHOOSE(DOE!C11,C$2,C$3,C$4,C$5,C$6)</f>
        <v>225 mm/min</v>
      </c>
      <c r="D15" s="5" t="str">
        <f>CHOOSE(DOE!D11,D$2,D$3,D$4,D$5,D$6)</f>
        <v>40 % de He</v>
      </c>
      <c r="E15" s="5" t="str">
        <f>CHOOSE(DOE!E11,E$2,E$3,E$4,E$5,E$6)</f>
        <v>675 W</v>
      </c>
      <c r="F15" s="5" t="str">
        <f>CHOOSE(DOE!F11,F$2,F$3,F$4,F$5,F$6)</f>
        <v>15 mm</v>
      </c>
      <c r="G15" s="5" t="str">
        <f>CHOOSE(DOE!G11,G$2,G$3,G$4,G$5,G$6)</f>
        <v>1,24 mm</v>
      </c>
      <c r="H15" s="5">
        <v>11</v>
      </c>
    </row>
    <row r="16" spans="1:8" x14ac:dyDescent="0.25">
      <c r="A16" s="5">
        <v>10</v>
      </c>
      <c r="B16" s="5" t="str">
        <f>CHOOSE(DOE!B12,B$2,B$3,B$4,B$5,B$6)</f>
        <v>40 jours</v>
      </c>
      <c r="C16" s="5" t="str">
        <f>CHOOSE(DOE!C12,C$2,C$3,C$4,C$5,C$6)</f>
        <v>250 mm/min</v>
      </c>
      <c r="D16" s="5" t="str">
        <f>CHOOSE(DOE!D12,D$2,D$3,D$4,D$5,D$6)</f>
        <v>45 % de He</v>
      </c>
      <c r="E16" s="5" t="str">
        <f>CHOOSE(DOE!E12,E$2,E$3,E$4,E$5,E$6)</f>
        <v>675 W</v>
      </c>
      <c r="F16" s="5" t="str">
        <f>CHOOSE(DOE!F12,F$2,F$3,F$4,F$5,F$6)</f>
        <v>5 mm</v>
      </c>
      <c r="G16" s="5" t="str">
        <f>CHOOSE(DOE!G12,G$2,G$3,G$4,G$5,G$6)</f>
        <v>1,32 mm</v>
      </c>
      <c r="H16" s="5">
        <v>24</v>
      </c>
    </row>
    <row r="17" spans="1:8" x14ac:dyDescent="0.25">
      <c r="A17" s="5">
        <v>11</v>
      </c>
      <c r="B17" s="5" t="str">
        <f>CHOOSE(DOE!B13,B$2,B$3,B$4,B$5,B$6)</f>
        <v>0 jour</v>
      </c>
      <c r="C17" s="5" t="str">
        <f>CHOOSE(DOE!C13,C$2,C$3,C$4,C$5,C$6)</f>
        <v>225 mm/min</v>
      </c>
      <c r="D17" s="5" t="str">
        <f>CHOOSE(DOE!D13,D$2,D$3,D$4,D$5,D$6)</f>
        <v>45 % de He</v>
      </c>
      <c r="E17" s="5" t="str">
        <f>CHOOSE(DOE!E13,E$2,E$3,E$4,E$5,E$6)</f>
        <v>700 W</v>
      </c>
      <c r="F17" s="5" t="str">
        <f>CHOOSE(DOE!F13,F$2,F$3,F$4,F$5,F$6)</f>
        <v>10 mm</v>
      </c>
      <c r="G17" s="5" t="str">
        <f>CHOOSE(DOE!G13,G$2,G$3,G$4,G$5,G$6)</f>
        <v>1,54 mm</v>
      </c>
      <c r="H17" s="5">
        <v>29</v>
      </c>
    </row>
    <row r="18" spans="1:8" x14ac:dyDescent="0.25">
      <c r="A18" s="5">
        <v>12</v>
      </c>
      <c r="B18" s="5" t="str">
        <f>CHOOSE(DOE!B14,B$2,B$3,B$4,B$5,B$6)</f>
        <v>10 jour</v>
      </c>
      <c r="C18" s="5" t="str">
        <f>CHOOSE(DOE!C14,C$2,C$3,C$4,C$5,C$6)</f>
        <v>250 mm/min</v>
      </c>
      <c r="D18" s="5" t="str">
        <f>CHOOSE(DOE!D14,D$2,D$3,D$4,D$5,D$6)</f>
        <v>50 % de He</v>
      </c>
      <c r="E18" s="5" t="str">
        <f>CHOOSE(DOE!E14,E$2,E$3,E$4,E$5,E$6)</f>
        <v>700 W</v>
      </c>
      <c r="F18" s="5" t="str">
        <f>CHOOSE(DOE!F14,F$2,F$3,F$4,F$5,F$6)</f>
        <v>13 mm</v>
      </c>
      <c r="G18" s="5" t="str">
        <f>CHOOSE(DOE!G14,G$2,G$3,G$4,G$5,G$6)</f>
        <v>1,24 mm</v>
      </c>
      <c r="H18" s="5">
        <v>9</v>
      </c>
    </row>
    <row r="19" spans="1:8" x14ac:dyDescent="0.25">
      <c r="A19" s="5">
        <v>13</v>
      </c>
      <c r="B19" s="5" t="str">
        <f>CHOOSE(DOE!B15,B$2,B$3,B$4,B$5,B$6)</f>
        <v>20 jours</v>
      </c>
      <c r="C19" s="5" t="str">
        <f>CHOOSE(DOE!C15,C$2,C$3,C$4,C$5,C$6)</f>
        <v>275 mm/min</v>
      </c>
      <c r="D19" s="5" t="str">
        <f>CHOOSE(DOE!D15,D$2,D$3,D$4,D$5,D$6)</f>
        <v>30 % de He</v>
      </c>
      <c r="E19" s="5" t="str">
        <f>CHOOSE(DOE!E15,E$2,E$3,E$4,E$5,E$6)</f>
        <v>700 W</v>
      </c>
      <c r="F19" s="5" t="str">
        <f>CHOOSE(DOE!F15,F$2,F$3,F$4,F$5,F$6)</f>
        <v>15 mm</v>
      </c>
      <c r="G19" s="5" t="str">
        <f>CHOOSE(DOE!G15,G$2,G$3,G$4,G$5,G$6)</f>
        <v>1,32 mm</v>
      </c>
      <c r="H19" s="5">
        <v>22</v>
      </c>
    </row>
    <row r="20" spans="1:8" x14ac:dyDescent="0.25">
      <c r="A20" s="5">
        <v>14</v>
      </c>
      <c r="B20" s="5" t="str">
        <f>CHOOSE(DOE!B16,B$2,B$3,B$4,B$5,B$6)</f>
        <v>30 jours</v>
      </c>
      <c r="C20" s="5" t="str">
        <f>CHOOSE(DOE!C16,C$2,C$3,C$4,C$5,C$6)</f>
        <v>300 mm/min</v>
      </c>
      <c r="D20" s="5" t="str">
        <f>CHOOSE(DOE!D16,D$2,D$3,D$4,D$5,D$6)</f>
        <v>35 % de He</v>
      </c>
      <c r="E20" s="5" t="str">
        <f>CHOOSE(DOE!E16,E$2,E$3,E$4,E$5,E$6)</f>
        <v>700 W</v>
      </c>
      <c r="F20" s="5" t="str">
        <f>CHOOSE(DOE!F16,F$2,F$3,F$4,F$5,F$6)</f>
        <v>5 mm</v>
      </c>
      <c r="G20" s="5" t="str">
        <f>CHOOSE(DOE!G16,G$2,G$3,G$4,G$5,G$6)</f>
        <v>1,39 mm</v>
      </c>
      <c r="H20" s="5">
        <v>34</v>
      </c>
    </row>
    <row r="21" spans="1:8" x14ac:dyDescent="0.25">
      <c r="A21" s="5">
        <v>15</v>
      </c>
      <c r="B21" s="5" t="str">
        <f>CHOOSE(DOE!B17,B$2,B$3,B$4,B$5,B$6)</f>
        <v>40 jours</v>
      </c>
      <c r="C21" s="5" t="str">
        <f>CHOOSE(DOE!C17,C$2,C$3,C$4,C$5,C$6)</f>
        <v>200 mm/min</v>
      </c>
      <c r="D21" s="5" t="str">
        <f>CHOOSE(DOE!D17,D$2,D$3,D$4,D$5,D$6)</f>
        <v>40 % de He</v>
      </c>
      <c r="E21" s="5" t="str">
        <f>CHOOSE(DOE!E17,E$2,E$3,E$4,E$5,E$6)</f>
        <v>700 W</v>
      </c>
      <c r="F21" s="5" t="str">
        <f>CHOOSE(DOE!F17,F$2,F$3,F$4,F$5,F$6)</f>
        <v>8 mm</v>
      </c>
      <c r="G21" s="5" t="str">
        <f>CHOOSE(DOE!G17,G$2,G$3,G$4,G$5,G$6)</f>
        <v>1,47 mm</v>
      </c>
      <c r="H21" s="5">
        <v>31</v>
      </c>
    </row>
    <row r="22" spans="1:8" x14ac:dyDescent="0.25">
      <c r="A22" s="5">
        <v>16</v>
      </c>
      <c r="B22" s="5" t="str">
        <f>CHOOSE(DOE!B18,B$2,B$3,B$4,B$5,B$6)</f>
        <v>0 jour</v>
      </c>
      <c r="C22" s="5" t="str">
        <f>CHOOSE(DOE!C18,C$2,C$3,C$4,C$5,C$6)</f>
        <v>300 mm/min</v>
      </c>
      <c r="D22" s="5" t="str">
        <f>CHOOSE(DOE!D18,D$2,D$3,D$4,D$5,D$6)</f>
        <v>40 % de He</v>
      </c>
      <c r="E22" s="5" t="str">
        <f>CHOOSE(DOE!E18,E$2,E$3,E$4,E$5,E$6)</f>
        <v>725 W</v>
      </c>
      <c r="F22" s="5" t="str">
        <f>CHOOSE(DOE!F18,F$2,F$3,F$4,F$5,F$6)</f>
        <v>13 mm</v>
      </c>
      <c r="G22" s="5" t="str">
        <f>CHOOSE(DOE!G18,G$2,G$3,G$4,G$5,G$6)</f>
        <v>1,32 mm</v>
      </c>
      <c r="H22" s="5">
        <v>19</v>
      </c>
    </row>
    <row r="23" spans="1:8" x14ac:dyDescent="0.25">
      <c r="A23" s="5">
        <v>17</v>
      </c>
      <c r="B23" s="5" t="str">
        <f>CHOOSE(DOE!B19,B$2,B$3,B$4,B$5,B$6)</f>
        <v>10 jour</v>
      </c>
      <c r="C23" s="5" t="str">
        <f>CHOOSE(DOE!C19,C$2,C$3,C$4,C$5,C$6)</f>
        <v>200 mm/min</v>
      </c>
      <c r="D23" s="5" t="str">
        <f>CHOOSE(DOE!D19,D$2,D$3,D$4,D$5,D$6)</f>
        <v>45 % de He</v>
      </c>
      <c r="E23" s="5" t="str">
        <f>CHOOSE(DOE!E19,E$2,E$3,E$4,E$5,E$6)</f>
        <v>725 W</v>
      </c>
      <c r="F23" s="5" t="str">
        <f>CHOOSE(DOE!F19,F$2,F$3,F$4,F$5,F$6)</f>
        <v>15 mm</v>
      </c>
      <c r="G23" s="5" t="str">
        <f>CHOOSE(DOE!G19,G$2,G$3,G$4,G$5,G$6)</f>
        <v>1,39 mm</v>
      </c>
      <c r="H23" s="5">
        <v>16</v>
      </c>
    </row>
    <row r="24" spans="1:8" x14ac:dyDescent="0.25">
      <c r="A24" s="5">
        <v>18</v>
      </c>
      <c r="B24" s="5" t="str">
        <f>CHOOSE(DOE!B20,B$2,B$3,B$4,B$5,B$6)</f>
        <v>20 jours</v>
      </c>
      <c r="C24" s="5" t="str">
        <f>CHOOSE(DOE!C20,C$2,C$3,C$4,C$5,C$6)</f>
        <v>225 mm/min</v>
      </c>
      <c r="D24" s="5" t="str">
        <f>CHOOSE(DOE!D20,D$2,D$3,D$4,D$5,D$6)</f>
        <v>50 % de He</v>
      </c>
      <c r="E24" s="5" t="str">
        <f>CHOOSE(DOE!E20,E$2,E$3,E$4,E$5,E$6)</f>
        <v>725 W</v>
      </c>
      <c r="F24" s="5" t="str">
        <f>CHOOSE(DOE!F20,F$2,F$3,F$4,F$5,F$6)</f>
        <v>5 mm</v>
      </c>
      <c r="G24" s="5" t="str">
        <f>CHOOSE(DOE!G20,G$2,G$3,G$4,G$5,G$6)</f>
        <v>1,47 mm</v>
      </c>
      <c r="H24" s="5">
        <v>27</v>
      </c>
    </row>
    <row r="25" spans="1:8" x14ac:dyDescent="0.25">
      <c r="A25" s="5">
        <v>19</v>
      </c>
      <c r="B25" s="5" t="str">
        <f>CHOOSE(DOE!B21,B$2,B$3,B$4,B$5,B$6)</f>
        <v>30 jours</v>
      </c>
      <c r="C25" s="5" t="str">
        <f>CHOOSE(DOE!C21,C$2,C$3,C$4,C$5,C$6)</f>
        <v>250 mm/min</v>
      </c>
      <c r="D25" s="5" t="str">
        <f>CHOOSE(DOE!D21,D$2,D$3,D$4,D$5,D$6)</f>
        <v>30 % de He</v>
      </c>
      <c r="E25" s="5" t="str">
        <f>CHOOSE(DOE!E21,E$2,E$3,E$4,E$5,E$6)</f>
        <v>725 W</v>
      </c>
      <c r="F25" s="5" t="str">
        <f>CHOOSE(DOE!F21,F$2,F$3,F$4,F$5,F$6)</f>
        <v>8 mm</v>
      </c>
      <c r="G25" s="5" t="str">
        <f>CHOOSE(DOE!G21,G$2,G$3,G$4,G$5,G$6)</f>
        <v>1,54 mm</v>
      </c>
      <c r="H25" s="5">
        <v>38</v>
      </c>
    </row>
    <row r="26" spans="1:8" x14ac:dyDescent="0.25">
      <c r="A26" s="5">
        <v>20</v>
      </c>
      <c r="B26" s="5" t="str">
        <f>CHOOSE(DOE!B22,B$2,B$3,B$4,B$5,B$6)</f>
        <v>40 jours</v>
      </c>
      <c r="C26" s="5" t="str">
        <f>CHOOSE(DOE!C22,C$2,C$3,C$4,C$5,C$6)</f>
        <v>275 mm/min</v>
      </c>
      <c r="D26" s="5" t="str">
        <f>CHOOSE(DOE!D22,D$2,D$3,D$4,D$5,D$6)</f>
        <v>35 % de He</v>
      </c>
      <c r="E26" s="5" t="str">
        <f>CHOOSE(DOE!E22,E$2,E$3,E$4,E$5,E$6)</f>
        <v>725 W</v>
      </c>
      <c r="F26" s="5" t="str">
        <f>CHOOSE(DOE!F22,F$2,F$3,F$4,F$5,F$6)</f>
        <v>10 mm</v>
      </c>
      <c r="G26" s="5" t="str">
        <f>CHOOSE(DOE!G22,G$2,G$3,G$4,G$5,G$6)</f>
        <v>1,24 mm</v>
      </c>
      <c r="H26" s="5">
        <v>21</v>
      </c>
    </row>
    <row r="27" spans="1:8" x14ac:dyDescent="0.25">
      <c r="A27" s="5">
        <v>21</v>
      </c>
      <c r="B27" s="5" t="str">
        <f>CHOOSE(DOE!B23,B$2,B$3,B$4,B$5,B$6)</f>
        <v>0 jour</v>
      </c>
      <c r="C27" s="5" t="str">
        <f>CHOOSE(DOE!C23,C$2,C$3,C$4,C$5,C$6)</f>
        <v>250 mm/min</v>
      </c>
      <c r="D27" s="5" t="str">
        <f>CHOOSE(DOE!D23,D$2,D$3,D$4,D$5,D$6)</f>
        <v>35 % de He</v>
      </c>
      <c r="E27" s="5" t="str">
        <f>CHOOSE(DOE!E23,E$2,E$3,E$4,E$5,E$6)</f>
        <v>750 W</v>
      </c>
      <c r="F27" s="5" t="str">
        <f>CHOOSE(DOE!F23,F$2,F$3,F$4,F$5,F$6)</f>
        <v>15 mm</v>
      </c>
      <c r="G27" s="5" t="str">
        <f>CHOOSE(DOE!G23,G$2,G$3,G$4,G$5,G$6)</f>
        <v>1,47 mm</v>
      </c>
      <c r="H27" s="5">
        <v>23</v>
      </c>
    </row>
    <row r="28" spans="1:8" x14ac:dyDescent="0.25">
      <c r="A28" s="5">
        <v>22</v>
      </c>
      <c r="B28" s="5" t="str">
        <f>CHOOSE(DOE!B24,B$2,B$3,B$4,B$5,B$6)</f>
        <v>10 jour</v>
      </c>
      <c r="C28" s="5" t="str">
        <f>CHOOSE(DOE!C24,C$2,C$3,C$4,C$5,C$6)</f>
        <v>275 mm/min</v>
      </c>
      <c r="D28" s="5" t="str">
        <f>CHOOSE(DOE!D24,D$2,D$3,D$4,D$5,D$6)</f>
        <v>40 % de He</v>
      </c>
      <c r="E28" s="5" t="str">
        <f>CHOOSE(DOE!E24,E$2,E$3,E$4,E$5,E$6)</f>
        <v>750 W</v>
      </c>
      <c r="F28" s="5" t="str">
        <f>CHOOSE(DOE!F24,F$2,F$3,F$4,F$5,F$6)</f>
        <v>5 mm</v>
      </c>
      <c r="G28" s="5" t="str">
        <f>CHOOSE(DOE!G24,G$2,G$3,G$4,G$5,G$6)</f>
        <v>1,54 mm</v>
      </c>
      <c r="H28" s="5">
        <v>33</v>
      </c>
    </row>
    <row r="29" spans="1:8" x14ac:dyDescent="0.25">
      <c r="A29" s="5">
        <v>23</v>
      </c>
      <c r="B29" s="5" t="str">
        <f>CHOOSE(DOE!B25,B$2,B$3,B$4,B$5,B$6)</f>
        <v>20 jours</v>
      </c>
      <c r="C29" s="5" t="str">
        <f>CHOOSE(DOE!C25,C$2,C$3,C$4,C$5,C$6)</f>
        <v>300 mm/min</v>
      </c>
      <c r="D29" s="5" t="str">
        <f>CHOOSE(DOE!D25,D$2,D$3,D$4,D$5,D$6)</f>
        <v>45 % de He</v>
      </c>
      <c r="E29" s="5" t="str">
        <f>CHOOSE(DOE!E25,E$2,E$3,E$4,E$5,E$6)</f>
        <v>750 W</v>
      </c>
      <c r="F29" s="5" t="str">
        <f>CHOOSE(DOE!F25,F$2,F$3,F$4,F$5,F$6)</f>
        <v>8 mm</v>
      </c>
      <c r="G29" s="5" t="str">
        <f>CHOOSE(DOE!G25,G$2,G$3,G$4,G$5,G$6)</f>
        <v>1,24 mm</v>
      </c>
      <c r="H29" s="5">
        <v>20</v>
      </c>
    </row>
    <row r="30" spans="1:8" x14ac:dyDescent="0.25">
      <c r="A30" s="5">
        <v>24</v>
      </c>
      <c r="B30" s="5" t="str">
        <f>CHOOSE(DOE!B26,B$2,B$3,B$4,B$5,B$6)</f>
        <v>30 jours</v>
      </c>
      <c r="C30" s="5" t="str">
        <f>CHOOSE(DOE!C26,C$2,C$3,C$4,C$5,C$6)</f>
        <v>200 mm/min</v>
      </c>
      <c r="D30" s="5" t="str">
        <f>CHOOSE(DOE!D26,D$2,D$3,D$4,D$5,D$6)</f>
        <v>50 % de He</v>
      </c>
      <c r="E30" s="5" t="str">
        <f>CHOOSE(DOE!E26,E$2,E$3,E$4,E$5,E$6)</f>
        <v>750 W</v>
      </c>
      <c r="F30" s="5" t="str">
        <f>CHOOSE(DOE!F26,F$2,F$3,F$4,F$5,F$6)</f>
        <v>10 mm</v>
      </c>
      <c r="G30" s="5" t="str">
        <f>CHOOSE(DOE!G26,G$2,G$3,G$4,G$5,G$6)</f>
        <v>1,32 mm</v>
      </c>
      <c r="H30" s="5">
        <v>16</v>
      </c>
    </row>
    <row r="31" spans="1:8" x14ac:dyDescent="0.25">
      <c r="A31" s="5">
        <v>25</v>
      </c>
      <c r="B31" s="5" t="str">
        <f>CHOOSE(DOE!B27,B$2,B$3,B$4,B$5,B$6)</f>
        <v>40 jours</v>
      </c>
      <c r="C31" s="5" t="str">
        <f>CHOOSE(DOE!C27,C$2,C$3,C$4,C$5,C$6)</f>
        <v>225 mm/min</v>
      </c>
      <c r="D31" s="5" t="str">
        <f>CHOOSE(DOE!D27,D$2,D$3,D$4,D$5,D$6)</f>
        <v>30 % de He</v>
      </c>
      <c r="E31" s="5" t="str">
        <f>CHOOSE(DOE!E27,E$2,E$3,E$4,E$5,E$6)</f>
        <v>750 W</v>
      </c>
      <c r="F31" s="5" t="str">
        <f>CHOOSE(DOE!F27,F$2,F$3,F$4,F$5,F$6)</f>
        <v>13 mm</v>
      </c>
      <c r="G31" s="5" t="str">
        <f>CHOOSE(DOE!G27,G$2,G$3,G$4,G$5,G$6)</f>
        <v>1,39 mm</v>
      </c>
      <c r="H31" s="5">
        <v>26</v>
      </c>
    </row>
    <row r="32" spans="1:8" x14ac:dyDescent="0.25">
      <c r="H32">
        <f>+AVERAGE(H7:H31)</f>
        <v>24.96</v>
      </c>
    </row>
  </sheetData>
  <conditionalFormatting sqref="B8:G31">
    <cfRule type="cellIs" dxfId="0" priority="1" stopIfTrue="1" operator="notEqual">
      <formula>B7</formula>
    </cfRule>
  </conditionalFormatting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L54"/>
  <sheetViews>
    <sheetView showGridLines="0" tabSelected="1" zoomScale="85" zoomScaleNormal="85" workbookViewId="0">
      <selection activeCell="AS6" sqref="AS6"/>
    </sheetView>
  </sheetViews>
  <sheetFormatPr baseColWidth="10" defaultRowHeight="15" x14ac:dyDescent="0.25"/>
  <cols>
    <col min="1" max="1" width="3" style="3" customWidth="1"/>
    <col min="2" max="5" width="3.42578125" style="3" customWidth="1"/>
    <col min="6" max="6" width="3.7109375" style="3" customWidth="1"/>
    <col min="7" max="26" width="3.42578125" style="3" customWidth="1"/>
    <col min="27" max="31" width="3" style="3" customWidth="1"/>
    <col min="32" max="32" width="8.42578125" style="3" customWidth="1"/>
    <col min="33" max="33" width="6.7109375" style="3" bestFit="1" customWidth="1"/>
    <col min="34" max="59" width="3" style="3" customWidth="1"/>
    <col min="60" max="60" width="2.85546875" style="3" customWidth="1"/>
    <col min="61" max="256" width="3" style="3" customWidth="1"/>
    <col min="257" max="16384" width="11.42578125" style="3"/>
  </cols>
  <sheetData>
    <row r="1" spans="1:64" ht="30" x14ac:dyDescent="0.25">
      <c r="A1" s="3" t="s">
        <v>56</v>
      </c>
      <c r="B1" s="3">
        <v>1</v>
      </c>
      <c r="C1" s="3">
        <v>2</v>
      </c>
      <c r="D1" s="3">
        <v>3</v>
      </c>
      <c r="E1" s="3">
        <v>4</v>
      </c>
      <c r="F1" s="3">
        <v>5</v>
      </c>
      <c r="G1" s="3">
        <v>6</v>
      </c>
      <c r="H1" s="3">
        <v>7</v>
      </c>
      <c r="I1" s="3">
        <v>8</v>
      </c>
      <c r="J1" s="3">
        <v>9</v>
      </c>
      <c r="K1" s="3">
        <v>10</v>
      </c>
      <c r="L1" s="3">
        <v>11</v>
      </c>
      <c r="M1" s="3">
        <v>12</v>
      </c>
      <c r="N1" s="3">
        <v>13</v>
      </c>
      <c r="O1" s="3">
        <v>14</v>
      </c>
      <c r="P1" s="3">
        <v>15</v>
      </c>
      <c r="Q1" s="3">
        <v>16</v>
      </c>
      <c r="R1" s="3">
        <v>17</v>
      </c>
      <c r="S1" s="3">
        <v>18</v>
      </c>
      <c r="T1" s="3">
        <v>19</v>
      </c>
      <c r="U1" s="3">
        <v>20</v>
      </c>
      <c r="V1" s="3">
        <v>21</v>
      </c>
      <c r="W1" s="3">
        <v>22</v>
      </c>
      <c r="X1" s="3">
        <v>23</v>
      </c>
      <c r="Y1" s="3">
        <v>24</v>
      </c>
      <c r="Z1" s="3">
        <v>25</v>
      </c>
      <c r="AF1" s="4" t="s">
        <v>79</v>
      </c>
      <c r="AI1" s="3" t="s">
        <v>86</v>
      </c>
      <c r="AJ1" s="3" t="s">
        <v>87</v>
      </c>
      <c r="AK1" s="3" t="s">
        <v>88</v>
      </c>
      <c r="AL1" s="3" t="s">
        <v>89</v>
      </c>
      <c r="AM1" s="3" t="s">
        <v>90</v>
      </c>
      <c r="AN1" s="3" t="s">
        <v>91</v>
      </c>
      <c r="AO1" s="3" t="s">
        <v>92</v>
      </c>
      <c r="AP1" s="3" t="s">
        <v>93</v>
      </c>
      <c r="AQ1" s="3" t="s">
        <v>94</v>
      </c>
      <c r="AR1" s="3" t="s">
        <v>95</v>
      </c>
      <c r="AS1" s="3" t="s">
        <v>96</v>
      </c>
      <c r="AT1" s="3" t="s">
        <v>97</v>
      </c>
      <c r="AU1" s="3" t="s">
        <v>98</v>
      </c>
      <c r="AV1" s="3" t="s">
        <v>99</v>
      </c>
      <c r="AW1" s="3" t="s">
        <v>100</v>
      </c>
      <c r="AX1" s="3" t="s">
        <v>101</v>
      </c>
      <c r="AY1" s="3" t="s">
        <v>102</v>
      </c>
      <c r="AZ1" s="3" t="s">
        <v>103</v>
      </c>
      <c r="BA1" s="3" t="s">
        <v>104</v>
      </c>
      <c r="BB1" s="3" t="s">
        <v>105</v>
      </c>
      <c r="BC1" s="3" t="s">
        <v>106</v>
      </c>
      <c r="BD1" s="3" t="s">
        <v>107</v>
      </c>
      <c r="BE1" s="3" t="s">
        <v>108</v>
      </c>
      <c r="BF1" s="3" t="s">
        <v>109</v>
      </c>
      <c r="BG1" s="3" t="s">
        <v>110</v>
      </c>
      <c r="BH1" s="3" t="s">
        <v>111</v>
      </c>
      <c r="BI1" s="3" t="s">
        <v>112</v>
      </c>
      <c r="BJ1" s="3" t="s">
        <v>113</v>
      </c>
      <c r="BK1" s="3" t="s">
        <v>114</v>
      </c>
      <c r="BL1" s="3" t="s">
        <v>115</v>
      </c>
    </row>
    <row r="2" spans="1:64" x14ac:dyDescent="0.25">
      <c r="A2" s="3">
        <v>1</v>
      </c>
      <c r="B2" s="5">
        <v>1</v>
      </c>
      <c r="C2" s="5">
        <f>INDEX(table,DOE!$B3,1)</f>
        <v>-1</v>
      </c>
      <c r="D2" s="5">
        <f>INDEX(table,DOE!$B3,2)</f>
        <v>-1</v>
      </c>
      <c r="E2" s="5">
        <f>INDEX(table,DOE!$B3,3)</f>
        <v>-1</v>
      </c>
      <c r="F2" s="5">
        <f>INDEX(table,DOE!$B3,4)</f>
        <v>-1</v>
      </c>
      <c r="G2" s="5">
        <f>INDEX(table,DOE!$C3,1)</f>
        <v>-1</v>
      </c>
      <c r="H2" s="5">
        <f>INDEX(table,DOE!$C3,2)</f>
        <v>-1</v>
      </c>
      <c r="I2" s="5">
        <f>INDEX(table,DOE!$C3,3)</f>
        <v>-1</v>
      </c>
      <c r="J2" s="5">
        <f>INDEX(table,DOE!$C3,4)</f>
        <v>-1</v>
      </c>
      <c r="K2" s="5">
        <f>INDEX(table,DOE!$D3,1)</f>
        <v>-1</v>
      </c>
      <c r="L2" s="5">
        <f>INDEX(table,DOE!$D3,2)</f>
        <v>-1</v>
      </c>
      <c r="M2" s="5">
        <f>INDEX(table,DOE!$D3,3)</f>
        <v>-1</v>
      </c>
      <c r="N2" s="5">
        <f>INDEX(table,DOE!$D3,4)</f>
        <v>-1</v>
      </c>
      <c r="O2" s="5">
        <f>INDEX(table,DOE!$E3,1)</f>
        <v>-1</v>
      </c>
      <c r="P2" s="5">
        <f>INDEX(table,DOE!$E3,2)</f>
        <v>-1</v>
      </c>
      <c r="Q2" s="5">
        <f>INDEX(table,DOE!$E3,3)</f>
        <v>-1</v>
      </c>
      <c r="R2" s="5">
        <f>INDEX(table,DOE!$E3,4)</f>
        <v>-1</v>
      </c>
      <c r="S2" s="5">
        <f>INDEX(table,DOE!$F3,1)</f>
        <v>-1</v>
      </c>
      <c r="T2" s="5">
        <f>INDEX(table,DOE!$F3,2)</f>
        <v>-1</v>
      </c>
      <c r="U2" s="5">
        <f>INDEX(table,DOE!$F3,3)</f>
        <v>-1</v>
      </c>
      <c r="V2" s="5">
        <f>INDEX(table,DOE!$F3,4)</f>
        <v>-1</v>
      </c>
      <c r="W2" s="5">
        <f>INDEX(table,DOE!$G3,1)</f>
        <v>-1</v>
      </c>
      <c r="X2" s="5">
        <f>INDEX(table,DOE!$G3,2)</f>
        <v>-1</v>
      </c>
      <c r="Y2" s="5">
        <f>INDEX(table,DOE!$G3,3)</f>
        <v>-1</v>
      </c>
      <c r="Z2" s="5">
        <f>INDEX(table,DOE!$G3,4)</f>
        <v>-1</v>
      </c>
      <c r="AC2" s="3">
        <v>1</v>
      </c>
      <c r="AD2" s="7" t="s">
        <v>57</v>
      </c>
      <c r="AE2" s="3">
        <f t="array" ref="AE2:AE26">MMULT(x_1,y)</f>
        <v>24.960000000000008</v>
      </c>
      <c r="AF2" s="7" t="s">
        <v>57</v>
      </c>
      <c r="AG2" s="8">
        <f>AE2</f>
        <v>24.960000000000008</v>
      </c>
      <c r="AI2" s="3">
        <f t="array" ref="AI2:BL2">TRANSPOSE(AG3:AG32)</f>
        <v>-4.9599999999999662</v>
      </c>
      <c r="AJ2" s="3">
        <v>-2.7600000000000056</v>
      </c>
      <c r="AK2" s="3">
        <v>1.2399999999999853</v>
      </c>
      <c r="AL2" s="3">
        <v>2.0399999999999885</v>
      </c>
      <c r="AM2" s="3">
        <v>4.4399999999999977</v>
      </c>
      <c r="AN2" s="3">
        <v>-3.9600000000000173</v>
      </c>
      <c r="AO2" s="3">
        <v>-2.9600000000000177</v>
      </c>
      <c r="AP2" s="3">
        <v>-0.75999999999998569</v>
      </c>
      <c r="AQ2" s="3">
        <v>1.840000000000019</v>
      </c>
      <c r="AR2" s="3">
        <v>5.8400000000000016</v>
      </c>
      <c r="AS2" s="3">
        <v>0.83999999999997943</v>
      </c>
      <c r="AT2" s="3">
        <v>1.0400000000000187</v>
      </c>
      <c r="AU2" s="3">
        <v>-0.75999999999999246</v>
      </c>
      <c r="AV2" s="3">
        <v>3.9999999999996261E-2</v>
      </c>
      <c r="AW2" s="3">
        <v>-1.1600000000000019</v>
      </c>
      <c r="AX2" s="3">
        <v>1.4400000000000004</v>
      </c>
      <c r="AY2" s="3">
        <v>0.64000000000001966</v>
      </c>
      <c r="AZ2" s="3">
        <v>4.0000000000004921E-2</v>
      </c>
      <c r="BA2" s="3">
        <v>-0.76000000000000068</v>
      </c>
      <c r="BB2" s="3">
        <v>-1.3600000000000243</v>
      </c>
      <c r="BC2" s="3">
        <v>3.9999999999996927E-2</v>
      </c>
      <c r="BD2" s="3">
        <v>0.64000000000000457</v>
      </c>
      <c r="BE2" s="3">
        <v>0.84000000000000075</v>
      </c>
      <c r="BF2" s="3">
        <v>3.999999999999293E-2</v>
      </c>
      <c r="BG2" s="3">
        <v>-1.5599999999999952</v>
      </c>
      <c r="BH2" s="3">
        <v>-11.359999999999996</v>
      </c>
      <c r="BI2" s="3">
        <v>-5.3599999999999994</v>
      </c>
      <c r="BJ2" s="3">
        <v>3.9999999999997371E-2</v>
      </c>
      <c r="BK2" s="3">
        <v>5.6400000000000015</v>
      </c>
      <c r="BL2" s="3">
        <v>11.039999999999997</v>
      </c>
    </row>
    <row r="3" spans="1:64" x14ac:dyDescent="0.25">
      <c r="A3" s="3">
        <v>2</v>
      </c>
      <c r="B3" s="5">
        <v>1</v>
      </c>
      <c r="C3" s="5">
        <f>INDEX(table,DOE!$B4,1)</f>
        <v>1</v>
      </c>
      <c r="D3" s="5">
        <f>INDEX(table,DOE!$B4,2)</f>
        <v>0</v>
      </c>
      <c r="E3" s="5">
        <f>INDEX(table,DOE!$B4,3)</f>
        <v>0</v>
      </c>
      <c r="F3" s="5">
        <f>INDEX(table,DOE!$B4,4)</f>
        <v>0</v>
      </c>
      <c r="G3" s="5">
        <f>INDEX(table,DOE!$C4,1)</f>
        <v>1</v>
      </c>
      <c r="H3" s="5">
        <f>INDEX(table,DOE!$C4,2)</f>
        <v>0</v>
      </c>
      <c r="I3" s="5">
        <f>INDEX(table,DOE!$C4,3)</f>
        <v>0</v>
      </c>
      <c r="J3" s="5">
        <f>INDEX(table,DOE!$C4,4)</f>
        <v>0</v>
      </c>
      <c r="K3" s="5">
        <f>INDEX(table,DOE!$D4,1)</f>
        <v>1</v>
      </c>
      <c r="L3" s="5">
        <f>INDEX(table,DOE!$D4,2)</f>
        <v>0</v>
      </c>
      <c r="M3" s="5">
        <f>INDEX(table,DOE!$D4,3)</f>
        <v>0</v>
      </c>
      <c r="N3" s="5">
        <f>INDEX(table,DOE!$D4,4)</f>
        <v>0</v>
      </c>
      <c r="O3" s="5">
        <f>INDEX(table,DOE!$E4,1)</f>
        <v>-1</v>
      </c>
      <c r="P3" s="5">
        <f>INDEX(table,DOE!$E4,2)</f>
        <v>-1</v>
      </c>
      <c r="Q3" s="5">
        <f>INDEX(table,DOE!$E4,3)</f>
        <v>-1</v>
      </c>
      <c r="R3" s="5">
        <f>INDEX(table,DOE!$E4,4)</f>
        <v>-1</v>
      </c>
      <c r="S3" s="5">
        <f>INDEX(table,DOE!$F4,1)</f>
        <v>1</v>
      </c>
      <c r="T3" s="5">
        <f>INDEX(table,DOE!$F4,2)</f>
        <v>0</v>
      </c>
      <c r="U3" s="5">
        <f>INDEX(table,DOE!$F4,3)</f>
        <v>0</v>
      </c>
      <c r="V3" s="5">
        <f>INDEX(table,DOE!$F4,4)</f>
        <v>0</v>
      </c>
      <c r="W3" s="5">
        <f>INDEX(table,DOE!$G4,1)</f>
        <v>1</v>
      </c>
      <c r="X3" s="5">
        <f>INDEX(table,DOE!$G4,2)</f>
        <v>0</v>
      </c>
      <c r="Y3" s="5">
        <f>INDEX(table,DOE!$G4,3)</f>
        <v>0</v>
      </c>
      <c r="Z3" s="5">
        <f>INDEX(table,DOE!$G4,4)</f>
        <v>0</v>
      </c>
      <c r="AC3" s="3">
        <v>2</v>
      </c>
      <c r="AD3" s="7" t="s">
        <v>51</v>
      </c>
      <c r="AE3" s="3">
        <v>-2.7600000000000056</v>
      </c>
      <c r="AF3" s="7" t="s">
        <v>80</v>
      </c>
      <c r="AG3" s="8">
        <f>-SUM(AG4:AG7)</f>
        <v>-4.9599999999999662</v>
      </c>
      <c r="AI3" s="8">
        <f>$AG$2+AI2</f>
        <v>20.000000000000043</v>
      </c>
      <c r="AJ3" s="8">
        <f t="shared" ref="AJ3:BL3" si="0">$AG$2+AJ2</f>
        <v>22.200000000000003</v>
      </c>
      <c r="AK3" s="8">
        <f t="shared" si="0"/>
        <v>26.199999999999992</v>
      </c>
      <c r="AL3" s="8">
        <f t="shared" si="0"/>
        <v>26.999999999999996</v>
      </c>
      <c r="AM3" s="8">
        <f t="shared" si="0"/>
        <v>29.400000000000006</v>
      </c>
      <c r="AN3" s="8">
        <f t="shared" si="0"/>
        <v>20.999999999999989</v>
      </c>
      <c r="AO3" s="8">
        <f t="shared" si="0"/>
        <v>21.999999999999989</v>
      </c>
      <c r="AP3" s="8">
        <f t="shared" si="0"/>
        <v>24.200000000000021</v>
      </c>
      <c r="AQ3" s="8">
        <f t="shared" si="0"/>
        <v>26.800000000000026</v>
      </c>
      <c r="AR3" s="8">
        <f t="shared" si="0"/>
        <v>30.800000000000011</v>
      </c>
      <c r="AS3" s="8">
        <f t="shared" si="0"/>
        <v>25.799999999999986</v>
      </c>
      <c r="AT3" s="8">
        <f t="shared" si="0"/>
        <v>26.000000000000028</v>
      </c>
      <c r="AU3" s="8">
        <f t="shared" si="0"/>
        <v>24.200000000000017</v>
      </c>
      <c r="AV3" s="8">
        <f t="shared" si="0"/>
        <v>25.000000000000004</v>
      </c>
      <c r="AW3" s="8">
        <f t="shared" si="0"/>
        <v>23.800000000000004</v>
      </c>
      <c r="AX3" s="8">
        <f t="shared" si="0"/>
        <v>26.400000000000009</v>
      </c>
      <c r="AY3" s="8">
        <f t="shared" si="0"/>
        <v>25.600000000000026</v>
      </c>
      <c r="AZ3" s="8">
        <f t="shared" si="0"/>
        <v>25.000000000000014</v>
      </c>
      <c r="BA3" s="8">
        <f t="shared" si="0"/>
        <v>24.200000000000006</v>
      </c>
      <c r="BB3" s="8">
        <f t="shared" si="0"/>
        <v>23.599999999999984</v>
      </c>
      <c r="BC3" s="8">
        <f t="shared" si="0"/>
        <v>25.000000000000004</v>
      </c>
      <c r="BD3" s="8">
        <f t="shared" si="0"/>
        <v>25.600000000000012</v>
      </c>
      <c r="BE3" s="8">
        <f t="shared" si="0"/>
        <v>25.800000000000008</v>
      </c>
      <c r="BF3" s="8">
        <f t="shared" si="0"/>
        <v>25</v>
      </c>
      <c r="BG3" s="8">
        <f t="shared" si="0"/>
        <v>23.400000000000013</v>
      </c>
      <c r="BH3" s="8">
        <f t="shared" si="0"/>
        <v>13.600000000000012</v>
      </c>
      <c r="BI3" s="8">
        <f t="shared" si="0"/>
        <v>19.600000000000009</v>
      </c>
      <c r="BJ3" s="8">
        <f t="shared" si="0"/>
        <v>25.000000000000007</v>
      </c>
      <c r="BK3" s="8">
        <f t="shared" si="0"/>
        <v>30.600000000000009</v>
      </c>
      <c r="BL3" s="8">
        <f t="shared" si="0"/>
        <v>36.000000000000007</v>
      </c>
    </row>
    <row r="4" spans="1:64" x14ac:dyDescent="0.25">
      <c r="A4" s="3">
        <v>3</v>
      </c>
      <c r="B4" s="5">
        <v>1</v>
      </c>
      <c r="C4" s="5">
        <f>INDEX(table,DOE!$B5,1)</f>
        <v>0</v>
      </c>
      <c r="D4" s="5">
        <f>INDEX(table,DOE!$B5,2)</f>
        <v>1</v>
      </c>
      <c r="E4" s="5">
        <f>INDEX(table,DOE!$B5,3)</f>
        <v>0</v>
      </c>
      <c r="F4" s="5">
        <f>INDEX(table,DOE!$B5,4)</f>
        <v>0</v>
      </c>
      <c r="G4" s="5">
        <f>INDEX(table,DOE!$C5,1)</f>
        <v>0</v>
      </c>
      <c r="H4" s="5">
        <f>INDEX(table,DOE!$C5,2)</f>
        <v>1</v>
      </c>
      <c r="I4" s="5">
        <f>INDEX(table,DOE!$C5,3)</f>
        <v>0</v>
      </c>
      <c r="J4" s="5">
        <f>INDEX(table,DOE!$C5,4)</f>
        <v>0</v>
      </c>
      <c r="K4" s="5">
        <f>INDEX(table,DOE!$D5,1)</f>
        <v>0</v>
      </c>
      <c r="L4" s="5">
        <f>INDEX(table,DOE!$D5,2)</f>
        <v>1</v>
      </c>
      <c r="M4" s="5">
        <f>INDEX(table,DOE!$D5,3)</f>
        <v>0</v>
      </c>
      <c r="N4" s="5">
        <f>INDEX(table,DOE!$D5,4)</f>
        <v>0</v>
      </c>
      <c r="O4" s="5">
        <f>INDEX(table,DOE!$E5,1)</f>
        <v>-1</v>
      </c>
      <c r="P4" s="5">
        <f>INDEX(table,DOE!$E5,2)</f>
        <v>-1</v>
      </c>
      <c r="Q4" s="5">
        <f>INDEX(table,DOE!$E5,3)</f>
        <v>-1</v>
      </c>
      <c r="R4" s="5">
        <f>INDEX(table,DOE!$E5,4)</f>
        <v>-1</v>
      </c>
      <c r="S4" s="5">
        <f>INDEX(table,DOE!$F5,1)</f>
        <v>0</v>
      </c>
      <c r="T4" s="5">
        <f>INDEX(table,DOE!$F5,2)</f>
        <v>1</v>
      </c>
      <c r="U4" s="5">
        <f>INDEX(table,DOE!$F5,3)</f>
        <v>0</v>
      </c>
      <c r="V4" s="5">
        <f>INDEX(table,DOE!$F5,4)</f>
        <v>0</v>
      </c>
      <c r="W4" s="5">
        <f>INDEX(table,DOE!$G5,1)</f>
        <v>0</v>
      </c>
      <c r="X4" s="5">
        <f>INDEX(table,DOE!$G5,2)</f>
        <v>1</v>
      </c>
      <c r="Y4" s="5">
        <f>INDEX(table,DOE!$G5,3)</f>
        <v>0</v>
      </c>
      <c r="Z4" s="5">
        <f>INDEX(table,DOE!$G5,4)</f>
        <v>0</v>
      </c>
      <c r="AC4" s="3">
        <v>3</v>
      </c>
      <c r="AD4" s="7" t="s">
        <v>52</v>
      </c>
      <c r="AE4" s="3">
        <v>1.2399999999999853</v>
      </c>
      <c r="AF4" s="7" t="s">
        <v>51</v>
      </c>
      <c r="AG4" s="8">
        <f>AE3</f>
        <v>-2.7600000000000056</v>
      </c>
    </row>
    <row r="5" spans="1:64" x14ac:dyDescent="0.25">
      <c r="A5" s="3">
        <v>4</v>
      </c>
      <c r="B5" s="5">
        <v>1</v>
      </c>
      <c r="C5" s="5">
        <f>INDEX(table,DOE!$B6,1)</f>
        <v>0</v>
      </c>
      <c r="D5" s="5">
        <f>INDEX(table,DOE!$B6,2)</f>
        <v>0</v>
      </c>
      <c r="E5" s="5">
        <f>INDEX(table,DOE!$B6,3)</f>
        <v>1</v>
      </c>
      <c r="F5" s="5">
        <f>INDEX(table,DOE!$B6,4)</f>
        <v>0</v>
      </c>
      <c r="G5" s="5">
        <f>INDEX(table,DOE!$C6,1)</f>
        <v>0</v>
      </c>
      <c r="H5" s="5">
        <f>INDEX(table,DOE!$C6,2)</f>
        <v>0</v>
      </c>
      <c r="I5" s="5">
        <f>INDEX(table,DOE!$C6,3)</f>
        <v>1</v>
      </c>
      <c r="J5" s="5">
        <f>INDEX(table,DOE!$C6,4)</f>
        <v>0</v>
      </c>
      <c r="K5" s="5">
        <f>INDEX(table,DOE!$D6,1)</f>
        <v>0</v>
      </c>
      <c r="L5" s="5">
        <f>INDEX(table,DOE!$D6,2)</f>
        <v>0</v>
      </c>
      <c r="M5" s="5">
        <f>INDEX(table,DOE!$D6,3)</f>
        <v>1</v>
      </c>
      <c r="N5" s="5">
        <f>INDEX(table,DOE!$D6,4)</f>
        <v>0</v>
      </c>
      <c r="O5" s="5">
        <f>INDEX(table,DOE!$E6,1)</f>
        <v>-1</v>
      </c>
      <c r="P5" s="5">
        <f>INDEX(table,DOE!$E6,2)</f>
        <v>-1</v>
      </c>
      <c r="Q5" s="5">
        <f>INDEX(table,DOE!$E6,3)</f>
        <v>-1</v>
      </c>
      <c r="R5" s="5">
        <f>INDEX(table,DOE!$E6,4)</f>
        <v>-1</v>
      </c>
      <c r="S5" s="5">
        <f>INDEX(table,DOE!$F6,1)</f>
        <v>0</v>
      </c>
      <c r="T5" s="5">
        <f>INDEX(table,DOE!$F6,2)</f>
        <v>0</v>
      </c>
      <c r="U5" s="5">
        <f>INDEX(table,DOE!$F6,3)</f>
        <v>1</v>
      </c>
      <c r="V5" s="5">
        <f>INDEX(table,DOE!$F6,4)</f>
        <v>0</v>
      </c>
      <c r="W5" s="5">
        <f>INDEX(table,DOE!$G6,1)</f>
        <v>0</v>
      </c>
      <c r="X5" s="5">
        <f>INDEX(table,DOE!$G6,2)</f>
        <v>0</v>
      </c>
      <c r="Y5" s="5">
        <f>INDEX(table,DOE!$G6,3)</f>
        <v>1</v>
      </c>
      <c r="Z5" s="5">
        <f>INDEX(table,DOE!$G6,4)</f>
        <v>0</v>
      </c>
      <c r="AC5" s="3">
        <v>4</v>
      </c>
      <c r="AD5" s="7" t="s">
        <v>53</v>
      </c>
      <c r="AE5" s="3">
        <v>2.0399999999999885</v>
      </c>
      <c r="AF5" s="7" t="s">
        <v>52</v>
      </c>
      <c r="AG5" s="8">
        <f t="shared" ref="AG5:AG7" si="1">AE4</f>
        <v>1.2399999999999853</v>
      </c>
    </row>
    <row r="6" spans="1:64" x14ac:dyDescent="0.25">
      <c r="A6" s="3">
        <v>5</v>
      </c>
      <c r="B6" s="5">
        <v>1</v>
      </c>
      <c r="C6" s="5">
        <f>INDEX(table,DOE!$B7,1)</f>
        <v>0</v>
      </c>
      <c r="D6" s="5">
        <f>INDEX(table,DOE!$B7,2)</f>
        <v>0</v>
      </c>
      <c r="E6" s="5">
        <f>INDEX(table,DOE!$B7,3)</f>
        <v>0</v>
      </c>
      <c r="F6" s="5">
        <f>INDEX(table,DOE!$B7,4)</f>
        <v>1</v>
      </c>
      <c r="G6" s="5">
        <f>INDEX(table,DOE!$C7,1)</f>
        <v>0</v>
      </c>
      <c r="H6" s="5">
        <f>INDEX(table,DOE!$C7,2)</f>
        <v>0</v>
      </c>
      <c r="I6" s="5">
        <f>INDEX(table,DOE!$C7,3)</f>
        <v>0</v>
      </c>
      <c r="J6" s="5">
        <f>INDEX(table,DOE!$C7,4)</f>
        <v>1</v>
      </c>
      <c r="K6" s="5">
        <f>INDEX(table,DOE!$D7,1)</f>
        <v>0</v>
      </c>
      <c r="L6" s="5">
        <f>INDEX(table,DOE!$D7,2)</f>
        <v>0</v>
      </c>
      <c r="M6" s="5">
        <f>INDEX(table,DOE!$D7,3)</f>
        <v>0</v>
      </c>
      <c r="N6" s="5">
        <f>INDEX(table,DOE!$D7,4)</f>
        <v>1</v>
      </c>
      <c r="O6" s="5">
        <f>INDEX(table,DOE!$E7,1)</f>
        <v>-1</v>
      </c>
      <c r="P6" s="5">
        <f>INDEX(table,DOE!$E7,2)</f>
        <v>-1</v>
      </c>
      <c r="Q6" s="5">
        <f>INDEX(table,DOE!$E7,3)</f>
        <v>-1</v>
      </c>
      <c r="R6" s="5">
        <f>INDEX(table,DOE!$E7,4)</f>
        <v>-1</v>
      </c>
      <c r="S6" s="5">
        <f>INDEX(table,DOE!$F7,1)</f>
        <v>0</v>
      </c>
      <c r="T6" s="5">
        <f>INDEX(table,DOE!$F7,2)</f>
        <v>0</v>
      </c>
      <c r="U6" s="5">
        <f>INDEX(table,DOE!$F7,3)</f>
        <v>0</v>
      </c>
      <c r="V6" s="5">
        <f>INDEX(table,DOE!$F7,4)</f>
        <v>1</v>
      </c>
      <c r="W6" s="5">
        <f>INDEX(table,DOE!$G7,1)</f>
        <v>0</v>
      </c>
      <c r="X6" s="5">
        <f>INDEX(table,DOE!$G7,2)</f>
        <v>0</v>
      </c>
      <c r="Y6" s="5">
        <f>INDEX(table,DOE!$G7,3)</f>
        <v>0</v>
      </c>
      <c r="Z6" s="5">
        <f>INDEX(table,DOE!$G7,4)</f>
        <v>1</v>
      </c>
      <c r="AC6" s="3">
        <v>5</v>
      </c>
      <c r="AD6" s="7" t="s">
        <v>54</v>
      </c>
      <c r="AE6" s="3">
        <v>4.4399999999999977</v>
      </c>
      <c r="AF6" s="7" t="s">
        <v>53</v>
      </c>
      <c r="AG6" s="8">
        <f t="shared" si="1"/>
        <v>2.0399999999999885</v>
      </c>
    </row>
    <row r="7" spans="1:64" ht="27" x14ac:dyDescent="0.25">
      <c r="A7" s="3">
        <v>6</v>
      </c>
      <c r="B7" s="5">
        <v>1</v>
      </c>
      <c r="C7" s="5">
        <f>INDEX(table,DOE!$B8,1)</f>
        <v>-1</v>
      </c>
      <c r="D7" s="5">
        <f>INDEX(table,DOE!$B8,2)</f>
        <v>-1</v>
      </c>
      <c r="E7" s="5">
        <f>INDEX(table,DOE!$B8,3)</f>
        <v>-1</v>
      </c>
      <c r="F7" s="5">
        <f>INDEX(table,DOE!$B8,4)</f>
        <v>-1</v>
      </c>
      <c r="G7" s="5">
        <f>INDEX(table,DOE!$C8,1)</f>
        <v>0</v>
      </c>
      <c r="H7" s="5">
        <f>INDEX(table,DOE!$C8,2)</f>
        <v>0</v>
      </c>
      <c r="I7" s="5">
        <f>INDEX(table,DOE!$C8,3)</f>
        <v>1</v>
      </c>
      <c r="J7" s="5">
        <f>INDEX(table,DOE!$C8,4)</f>
        <v>0</v>
      </c>
      <c r="K7" s="5">
        <f>INDEX(table,DOE!$D8,1)</f>
        <v>0</v>
      </c>
      <c r="L7" s="5">
        <f>INDEX(table,DOE!$D8,2)</f>
        <v>0</v>
      </c>
      <c r="M7" s="5">
        <f>INDEX(table,DOE!$D8,3)</f>
        <v>0</v>
      </c>
      <c r="N7" s="5">
        <f>INDEX(table,DOE!$D8,4)</f>
        <v>1</v>
      </c>
      <c r="O7" s="5">
        <f>INDEX(table,DOE!$E8,1)</f>
        <v>1</v>
      </c>
      <c r="P7" s="5">
        <f>INDEX(table,DOE!$E8,2)</f>
        <v>0</v>
      </c>
      <c r="Q7" s="5">
        <f>INDEX(table,DOE!$E8,3)</f>
        <v>0</v>
      </c>
      <c r="R7" s="5">
        <f>INDEX(table,DOE!$E8,4)</f>
        <v>0</v>
      </c>
      <c r="S7" s="5">
        <f>INDEX(table,DOE!$F8,1)</f>
        <v>1</v>
      </c>
      <c r="T7" s="5">
        <f>INDEX(table,DOE!$F8,2)</f>
        <v>0</v>
      </c>
      <c r="U7" s="5">
        <f>INDEX(table,DOE!$F8,3)</f>
        <v>0</v>
      </c>
      <c r="V7" s="5">
        <f>INDEX(table,DOE!$F8,4)</f>
        <v>0</v>
      </c>
      <c r="W7" s="5">
        <f>INDEX(table,DOE!$G8,1)</f>
        <v>0</v>
      </c>
      <c r="X7" s="5">
        <f>INDEX(table,DOE!$G8,2)</f>
        <v>1</v>
      </c>
      <c r="Y7" s="5">
        <f>INDEX(table,DOE!$G8,3)</f>
        <v>0</v>
      </c>
      <c r="Z7" s="5">
        <f>INDEX(table,DOE!$G8,4)</f>
        <v>0</v>
      </c>
      <c r="AC7" s="3">
        <v>6</v>
      </c>
      <c r="AD7" s="7" t="s">
        <v>58</v>
      </c>
      <c r="AE7" s="3">
        <v>-2.9600000000000177</v>
      </c>
      <c r="AF7" s="7" t="s">
        <v>54</v>
      </c>
      <c r="AG7" s="8">
        <f t="shared" si="1"/>
        <v>4.4399999999999977</v>
      </c>
      <c r="AI7" s="9" t="s">
        <v>7</v>
      </c>
      <c r="AJ7" s="10" t="s">
        <v>15</v>
      </c>
      <c r="AK7" s="5">
        <f t="array" ref="AK7:AK11">TRANSPOSE(AI3:AM3)</f>
        <v>20.000000000000043</v>
      </c>
    </row>
    <row r="8" spans="1:64" x14ac:dyDescent="0.25">
      <c r="A8" s="3">
        <v>7</v>
      </c>
      <c r="B8" s="5">
        <v>1</v>
      </c>
      <c r="C8" s="5">
        <f>INDEX(table,DOE!$B9,1)</f>
        <v>1</v>
      </c>
      <c r="D8" s="5">
        <f>INDEX(table,DOE!$B9,2)</f>
        <v>0</v>
      </c>
      <c r="E8" s="5">
        <f>INDEX(table,DOE!$B9,3)</f>
        <v>0</v>
      </c>
      <c r="F8" s="5">
        <f>INDEX(table,DOE!$B9,4)</f>
        <v>0</v>
      </c>
      <c r="G8" s="5">
        <f>INDEX(table,DOE!$C9,1)</f>
        <v>0</v>
      </c>
      <c r="H8" s="5">
        <f>INDEX(table,DOE!$C9,2)</f>
        <v>0</v>
      </c>
      <c r="I8" s="5">
        <f>INDEX(table,DOE!$C9,3)</f>
        <v>0</v>
      </c>
      <c r="J8" s="5">
        <f>INDEX(table,DOE!$C9,4)</f>
        <v>1</v>
      </c>
      <c r="K8" s="5">
        <f>INDEX(table,DOE!$D9,1)</f>
        <v>-1</v>
      </c>
      <c r="L8" s="5">
        <f>INDEX(table,DOE!$D9,2)</f>
        <v>-1</v>
      </c>
      <c r="M8" s="5">
        <f>INDEX(table,DOE!$D9,3)</f>
        <v>-1</v>
      </c>
      <c r="N8" s="5">
        <f>INDEX(table,DOE!$D9,4)</f>
        <v>-1</v>
      </c>
      <c r="O8" s="5">
        <f>INDEX(table,DOE!$E9,1)</f>
        <v>1</v>
      </c>
      <c r="P8" s="5">
        <f>INDEX(table,DOE!$E9,2)</f>
        <v>0</v>
      </c>
      <c r="Q8" s="5">
        <f>INDEX(table,DOE!$E9,3)</f>
        <v>0</v>
      </c>
      <c r="R8" s="5">
        <f>INDEX(table,DOE!$E9,4)</f>
        <v>0</v>
      </c>
      <c r="S8" s="5">
        <f>INDEX(table,DOE!$F9,1)</f>
        <v>0</v>
      </c>
      <c r="T8" s="5">
        <f>INDEX(table,DOE!$F9,2)</f>
        <v>1</v>
      </c>
      <c r="U8" s="5">
        <f>INDEX(table,DOE!$F9,3)</f>
        <v>0</v>
      </c>
      <c r="V8" s="5">
        <f>INDEX(table,DOE!$F9,4)</f>
        <v>0</v>
      </c>
      <c r="W8" s="5">
        <f>INDEX(table,DOE!$G9,1)</f>
        <v>0</v>
      </c>
      <c r="X8" s="5">
        <f>INDEX(table,DOE!$G9,2)</f>
        <v>0</v>
      </c>
      <c r="Y8" s="5">
        <f>INDEX(table,DOE!$G9,3)</f>
        <v>1</v>
      </c>
      <c r="Z8" s="5">
        <f>INDEX(table,DOE!$G9,4)</f>
        <v>0</v>
      </c>
      <c r="AC8" s="3">
        <v>7</v>
      </c>
      <c r="AD8" s="7" t="s">
        <v>59</v>
      </c>
      <c r="AE8" s="3">
        <v>-0.75999999999998569</v>
      </c>
      <c r="AF8" s="7" t="s">
        <v>81</v>
      </c>
      <c r="AG8" s="8">
        <f>-SUM(AG9:AG12)</f>
        <v>-3.9600000000000173</v>
      </c>
      <c r="AJ8" s="10" t="s">
        <v>39</v>
      </c>
      <c r="AK8" s="5">
        <v>22.200000000000003</v>
      </c>
    </row>
    <row r="9" spans="1:64" x14ac:dyDescent="0.25">
      <c r="A9" s="3">
        <v>8</v>
      </c>
      <c r="B9" s="5">
        <v>1</v>
      </c>
      <c r="C9" s="5">
        <f>INDEX(table,DOE!$B10,1)</f>
        <v>0</v>
      </c>
      <c r="D9" s="5">
        <f>INDEX(table,DOE!$B10,2)</f>
        <v>1</v>
      </c>
      <c r="E9" s="5">
        <f>INDEX(table,DOE!$B10,3)</f>
        <v>0</v>
      </c>
      <c r="F9" s="5">
        <f>INDEX(table,DOE!$B10,4)</f>
        <v>0</v>
      </c>
      <c r="G9" s="5">
        <f>INDEX(table,DOE!$C10,1)</f>
        <v>-1</v>
      </c>
      <c r="H9" s="5">
        <f>INDEX(table,DOE!$C10,2)</f>
        <v>-1</v>
      </c>
      <c r="I9" s="5">
        <f>INDEX(table,DOE!$C10,3)</f>
        <v>-1</v>
      </c>
      <c r="J9" s="5">
        <f>INDEX(table,DOE!$C10,4)</f>
        <v>-1</v>
      </c>
      <c r="K9" s="5">
        <f>INDEX(table,DOE!$D10,1)</f>
        <v>1</v>
      </c>
      <c r="L9" s="5">
        <f>INDEX(table,DOE!$D10,2)</f>
        <v>0</v>
      </c>
      <c r="M9" s="5">
        <f>INDEX(table,DOE!$D10,3)</f>
        <v>0</v>
      </c>
      <c r="N9" s="5">
        <f>INDEX(table,DOE!$D10,4)</f>
        <v>0</v>
      </c>
      <c r="O9" s="5">
        <f>INDEX(table,DOE!$E10,1)</f>
        <v>1</v>
      </c>
      <c r="P9" s="5">
        <f>INDEX(table,DOE!$E10,2)</f>
        <v>0</v>
      </c>
      <c r="Q9" s="5">
        <f>INDEX(table,DOE!$E10,3)</f>
        <v>0</v>
      </c>
      <c r="R9" s="5">
        <f>INDEX(table,DOE!$E10,4)</f>
        <v>0</v>
      </c>
      <c r="S9" s="5">
        <f>INDEX(table,DOE!$F10,1)</f>
        <v>0</v>
      </c>
      <c r="T9" s="5">
        <f>INDEX(table,DOE!$F10,2)</f>
        <v>0</v>
      </c>
      <c r="U9" s="5">
        <f>INDEX(table,DOE!$F10,3)</f>
        <v>1</v>
      </c>
      <c r="V9" s="5">
        <f>INDEX(table,DOE!$F10,4)</f>
        <v>0</v>
      </c>
      <c r="W9" s="5">
        <f>INDEX(table,DOE!$G10,1)</f>
        <v>0</v>
      </c>
      <c r="X9" s="5">
        <f>INDEX(table,DOE!$G10,2)</f>
        <v>0</v>
      </c>
      <c r="Y9" s="5">
        <f>INDEX(table,DOE!$G10,3)</f>
        <v>0</v>
      </c>
      <c r="Z9" s="5">
        <f>INDEX(table,DOE!$G10,4)</f>
        <v>1</v>
      </c>
      <c r="AC9" s="3">
        <v>8</v>
      </c>
      <c r="AD9" s="7" t="s">
        <v>60</v>
      </c>
      <c r="AE9" s="3">
        <v>1.840000000000019</v>
      </c>
      <c r="AF9" s="7" t="s">
        <v>58</v>
      </c>
      <c r="AG9" s="8">
        <f>AE7</f>
        <v>-2.9600000000000177</v>
      </c>
      <c r="AJ9" s="10" t="s">
        <v>23</v>
      </c>
      <c r="AK9" s="5">
        <v>26.199999999999992</v>
      </c>
    </row>
    <row r="10" spans="1:64" x14ac:dyDescent="0.25">
      <c r="A10" s="3">
        <v>9</v>
      </c>
      <c r="B10" s="5">
        <v>1</v>
      </c>
      <c r="C10" s="5">
        <f>INDEX(table,DOE!$B11,1)</f>
        <v>0</v>
      </c>
      <c r="D10" s="5">
        <f>INDEX(table,DOE!$B11,2)</f>
        <v>0</v>
      </c>
      <c r="E10" s="5">
        <f>INDEX(table,DOE!$B11,3)</f>
        <v>1</v>
      </c>
      <c r="F10" s="5">
        <f>INDEX(table,DOE!$B11,4)</f>
        <v>0</v>
      </c>
      <c r="G10" s="5">
        <f>INDEX(table,DOE!$C11,1)</f>
        <v>1</v>
      </c>
      <c r="H10" s="5">
        <f>INDEX(table,DOE!$C11,2)</f>
        <v>0</v>
      </c>
      <c r="I10" s="5">
        <f>INDEX(table,DOE!$C11,3)</f>
        <v>0</v>
      </c>
      <c r="J10" s="5">
        <f>INDEX(table,DOE!$C11,4)</f>
        <v>0</v>
      </c>
      <c r="K10" s="5">
        <f>INDEX(table,DOE!$D11,1)</f>
        <v>0</v>
      </c>
      <c r="L10" s="5">
        <f>INDEX(table,DOE!$D11,2)</f>
        <v>1</v>
      </c>
      <c r="M10" s="5">
        <f>INDEX(table,DOE!$D11,3)</f>
        <v>0</v>
      </c>
      <c r="N10" s="5">
        <f>INDEX(table,DOE!$D11,4)</f>
        <v>0</v>
      </c>
      <c r="O10" s="5">
        <f>INDEX(table,DOE!$E11,1)</f>
        <v>1</v>
      </c>
      <c r="P10" s="5">
        <f>INDEX(table,DOE!$E11,2)</f>
        <v>0</v>
      </c>
      <c r="Q10" s="5">
        <f>INDEX(table,DOE!$E11,3)</f>
        <v>0</v>
      </c>
      <c r="R10" s="5">
        <f>INDEX(table,DOE!$E11,4)</f>
        <v>0</v>
      </c>
      <c r="S10" s="5">
        <f>INDEX(table,DOE!$F11,1)</f>
        <v>0</v>
      </c>
      <c r="T10" s="5">
        <f>INDEX(table,DOE!$F11,2)</f>
        <v>0</v>
      </c>
      <c r="U10" s="5">
        <f>INDEX(table,DOE!$F11,3)</f>
        <v>0</v>
      </c>
      <c r="V10" s="5">
        <f>INDEX(table,DOE!$F11,4)</f>
        <v>1</v>
      </c>
      <c r="W10" s="5">
        <f>INDEX(table,DOE!$G11,1)</f>
        <v>-1</v>
      </c>
      <c r="X10" s="5">
        <f>INDEX(table,DOE!$G11,2)</f>
        <v>-1</v>
      </c>
      <c r="Y10" s="5">
        <f>INDEX(table,DOE!$G11,3)</f>
        <v>-1</v>
      </c>
      <c r="Z10" s="5">
        <f>INDEX(table,DOE!$G11,4)</f>
        <v>-1</v>
      </c>
      <c r="AC10" s="3">
        <v>9</v>
      </c>
      <c r="AD10" s="7" t="s">
        <v>61</v>
      </c>
      <c r="AE10" s="3">
        <v>5.8400000000000016</v>
      </c>
      <c r="AF10" s="7" t="s">
        <v>59</v>
      </c>
      <c r="AG10" s="8">
        <f t="shared" ref="AG10:AG12" si="2">AE8</f>
        <v>-0.75999999999998569</v>
      </c>
      <c r="AJ10" s="10" t="s">
        <v>40</v>
      </c>
      <c r="AK10" s="5">
        <v>26.999999999999996</v>
      </c>
    </row>
    <row r="11" spans="1:64" x14ac:dyDescent="0.25">
      <c r="A11" s="3">
        <v>10</v>
      </c>
      <c r="B11" s="5">
        <v>1</v>
      </c>
      <c r="C11" s="5">
        <f>INDEX(table,DOE!$B12,1)</f>
        <v>0</v>
      </c>
      <c r="D11" s="5">
        <f>INDEX(table,DOE!$B12,2)</f>
        <v>0</v>
      </c>
      <c r="E11" s="5">
        <f>INDEX(table,DOE!$B12,3)</f>
        <v>0</v>
      </c>
      <c r="F11" s="5">
        <f>INDEX(table,DOE!$B12,4)</f>
        <v>1</v>
      </c>
      <c r="G11" s="5">
        <f>INDEX(table,DOE!$C12,1)</f>
        <v>0</v>
      </c>
      <c r="H11" s="5">
        <f>INDEX(table,DOE!$C12,2)</f>
        <v>1</v>
      </c>
      <c r="I11" s="5">
        <f>INDEX(table,DOE!$C12,3)</f>
        <v>0</v>
      </c>
      <c r="J11" s="5">
        <f>INDEX(table,DOE!$C12,4)</f>
        <v>0</v>
      </c>
      <c r="K11" s="5">
        <f>INDEX(table,DOE!$D12,1)</f>
        <v>0</v>
      </c>
      <c r="L11" s="5">
        <f>INDEX(table,DOE!$D12,2)</f>
        <v>0</v>
      </c>
      <c r="M11" s="5">
        <f>INDEX(table,DOE!$D12,3)</f>
        <v>1</v>
      </c>
      <c r="N11" s="5">
        <f>INDEX(table,DOE!$D12,4)</f>
        <v>0</v>
      </c>
      <c r="O11" s="5">
        <f>INDEX(table,DOE!$E12,1)</f>
        <v>1</v>
      </c>
      <c r="P11" s="5">
        <f>INDEX(table,DOE!$E12,2)</f>
        <v>0</v>
      </c>
      <c r="Q11" s="5">
        <f>INDEX(table,DOE!$E12,3)</f>
        <v>0</v>
      </c>
      <c r="R11" s="5">
        <f>INDEX(table,DOE!$E12,4)</f>
        <v>0</v>
      </c>
      <c r="S11" s="5">
        <f>INDEX(table,DOE!$F12,1)</f>
        <v>-1</v>
      </c>
      <c r="T11" s="5">
        <f>INDEX(table,DOE!$F12,2)</f>
        <v>-1</v>
      </c>
      <c r="U11" s="5">
        <f>INDEX(table,DOE!$F12,3)</f>
        <v>-1</v>
      </c>
      <c r="V11" s="5">
        <f>INDEX(table,DOE!$F12,4)</f>
        <v>-1</v>
      </c>
      <c r="W11" s="5">
        <f>INDEX(table,DOE!$G12,1)</f>
        <v>1</v>
      </c>
      <c r="X11" s="5">
        <f>INDEX(table,DOE!$G12,2)</f>
        <v>0</v>
      </c>
      <c r="Y11" s="5">
        <f>INDEX(table,DOE!$G12,3)</f>
        <v>0</v>
      </c>
      <c r="Z11" s="5">
        <f>INDEX(table,DOE!$G12,4)</f>
        <v>0</v>
      </c>
      <c r="AC11" s="3">
        <v>10</v>
      </c>
      <c r="AD11" s="7" t="s">
        <v>62</v>
      </c>
      <c r="AE11" s="3">
        <v>1.0400000000000187</v>
      </c>
      <c r="AF11" s="7" t="s">
        <v>60</v>
      </c>
      <c r="AG11" s="8">
        <f t="shared" si="2"/>
        <v>1.840000000000019</v>
      </c>
      <c r="AJ11" s="10" t="s">
        <v>31</v>
      </c>
      <c r="AK11" s="5">
        <v>29.400000000000006</v>
      </c>
    </row>
    <row r="12" spans="1:64" ht="40.5" x14ac:dyDescent="0.25">
      <c r="A12" s="3">
        <v>11</v>
      </c>
      <c r="B12" s="5">
        <v>1</v>
      </c>
      <c r="C12" s="5">
        <f>INDEX(table,DOE!$B13,1)</f>
        <v>-1</v>
      </c>
      <c r="D12" s="5">
        <f>INDEX(table,DOE!$B13,2)</f>
        <v>-1</v>
      </c>
      <c r="E12" s="5">
        <f>INDEX(table,DOE!$B13,3)</f>
        <v>-1</v>
      </c>
      <c r="F12" s="5">
        <f>INDEX(table,DOE!$B13,4)</f>
        <v>-1</v>
      </c>
      <c r="G12" s="5">
        <f>INDEX(table,DOE!$C13,1)</f>
        <v>1</v>
      </c>
      <c r="H12" s="5">
        <f>INDEX(table,DOE!$C13,2)</f>
        <v>0</v>
      </c>
      <c r="I12" s="5">
        <f>INDEX(table,DOE!$C13,3)</f>
        <v>0</v>
      </c>
      <c r="J12" s="5">
        <f>INDEX(table,DOE!$C13,4)</f>
        <v>0</v>
      </c>
      <c r="K12" s="5">
        <f>INDEX(table,DOE!$D13,1)</f>
        <v>0</v>
      </c>
      <c r="L12" s="5">
        <f>INDEX(table,DOE!$D13,2)</f>
        <v>0</v>
      </c>
      <c r="M12" s="5">
        <f>INDEX(table,DOE!$D13,3)</f>
        <v>1</v>
      </c>
      <c r="N12" s="5">
        <f>INDEX(table,DOE!$D13,4)</f>
        <v>0</v>
      </c>
      <c r="O12" s="5">
        <f>INDEX(table,DOE!$E13,1)</f>
        <v>0</v>
      </c>
      <c r="P12" s="5">
        <f>INDEX(table,DOE!$E13,2)</f>
        <v>1</v>
      </c>
      <c r="Q12" s="5">
        <f>INDEX(table,DOE!$E13,3)</f>
        <v>0</v>
      </c>
      <c r="R12" s="5">
        <f>INDEX(table,DOE!$E13,4)</f>
        <v>0</v>
      </c>
      <c r="S12" s="5">
        <f>INDEX(table,DOE!$F13,1)</f>
        <v>0</v>
      </c>
      <c r="T12" s="5">
        <f>INDEX(table,DOE!$F13,2)</f>
        <v>1</v>
      </c>
      <c r="U12" s="5">
        <f>INDEX(table,DOE!$F13,3)</f>
        <v>0</v>
      </c>
      <c r="V12" s="5">
        <f>INDEX(table,DOE!$F13,4)</f>
        <v>0</v>
      </c>
      <c r="W12" s="5">
        <f>INDEX(table,DOE!$G13,1)</f>
        <v>0</v>
      </c>
      <c r="X12" s="5">
        <f>INDEX(table,DOE!$G13,2)</f>
        <v>0</v>
      </c>
      <c r="Y12" s="5">
        <f>INDEX(table,DOE!$G13,3)</f>
        <v>0</v>
      </c>
      <c r="Z12" s="5">
        <f>INDEX(table,DOE!$G13,4)</f>
        <v>1</v>
      </c>
      <c r="AC12" s="3">
        <v>11</v>
      </c>
      <c r="AD12" s="7" t="s">
        <v>63</v>
      </c>
      <c r="AE12" s="3">
        <v>-0.75999999999999246</v>
      </c>
      <c r="AF12" s="7" t="s">
        <v>61</v>
      </c>
      <c r="AG12" s="8">
        <f t="shared" si="2"/>
        <v>5.8400000000000016</v>
      </c>
      <c r="AI12" s="9" t="s">
        <v>8</v>
      </c>
      <c r="AJ12" s="10" t="s">
        <v>16</v>
      </c>
      <c r="AL12" s="5">
        <f t="array" ref="AL12:AL16">TRANSPOSE(AN3:AR3)</f>
        <v>20.999999999999989</v>
      </c>
    </row>
    <row r="13" spans="1:64" x14ac:dyDescent="0.25">
      <c r="A13" s="3">
        <v>12</v>
      </c>
      <c r="B13" s="5">
        <v>1</v>
      </c>
      <c r="C13" s="5">
        <f>INDEX(table,DOE!$B14,1)</f>
        <v>1</v>
      </c>
      <c r="D13" s="5">
        <f>INDEX(table,DOE!$B14,2)</f>
        <v>0</v>
      </c>
      <c r="E13" s="5">
        <f>INDEX(table,DOE!$B14,3)</f>
        <v>0</v>
      </c>
      <c r="F13" s="5">
        <f>INDEX(table,DOE!$B14,4)</f>
        <v>0</v>
      </c>
      <c r="G13" s="5">
        <f>INDEX(table,DOE!$C14,1)</f>
        <v>0</v>
      </c>
      <c r="H13" s="5">
        <f>INDEX(table,DOE!$C14,2)</f>
        <v>1</v>
      </c>
      <c r="I13" s="5">
        <f>INDEX(table,DOE!$C14,3)</f>
        <v>0</v>
      </c>
      <c r="J13" s="5">
        <f>INDEX(table,DOE!$C14,4)</f>
        <v>0</v>
      </c>
      <c r="K13" s="5">
        <f>INDEX(table,DOE!$D14,1)</f>
        <v>0</v>
      </c>
      <c r="L13" s="5">
        <f>INDEX(table,DOE!$D14,2)</f>
        <v>0</v>
      </c>
      <c r="M13" s="5">
        <f>INDEX(table,DOE!$D14,3)</f>
        <v>0</v>
      </c>
      <c r="N13" s="5">
        <f>INDEX(table,DOE!$D14,4)</f>
        <v>1</v>
      </c>
      <c r="O13" s="5">
        <f>INDEX(table,DOE!$E14,1)</f>
        <v>0</v>
      </c>
      <c r="P13" s="5">
        <f>INDEX(table,DOE!$E14,2)</f>
        <v>1</v>
      </c>
      <c r="Q13" s="5">
        <f>INDEX(table,DOE!$E14,3)</f>
        <v>0</v>
      </c>
      <c r="R13" s="5">
        <f>INDEX(table,DOE!$E14,4)</f>
        <v>0</v>
      </c>
      <c r="S13" s="5">
        <f>INDEX(table,DOE!$F14,1)</f>
        <v>0</v>
      </c>
      <c r="T13" s="5">
        <f>INDEX(table,DOE!$F14,2)</f>
        <v>0</v>
      </c>
      <c r="U13" s="5">
        <f>INDEX(table,DOE!$F14,3)</f>
        <v>1</v>
      </c>
      <c r="V13" s="5">
        <f>INDEX(table,DOE!$F14,4)</f>
        <v>0</v>
      </c>
      <c r="W13" s="5">
        <f>INDEX(table,DOE!$G14,1)</f>
        <v>-1</v>
      </c>
      <c r="X13" s="5">
        <f>INDEX(table,DOE!$G14,2)</f>
        <v>-1</v>
      </c>
      <c r="Y13" s="5">
        <f>INDEX(table,DOE!$G14,3)</f>
        <v>-1</v>
      </c>
      <c r="Z13" s="5">
        <f>INDEX(table,DOE!$G14,4)</f>
        <v>-1</v>
      </c>
      <c r="AC13" s="3">
        <v>12</v>
      </c>
      <c r="AD13" s="7" t="s">
        <v>64</v>
      </c>
      <c r="AE13" s="3">
        <v>3.9999999999996261E-2</v>
      </c>
      <c r="AF13" s="7" t="s">
        <v>82</v>
      </c>
      <c r="AG13" s="8">
        <f>-SUM(AG14:AG17)</f>
        <v>0.83999999999997943</v>
      </c>
      <c r="AJ13" s="10" t="s">
        <v>41</v>
      </c>
      <c r="AL13" s="5">
        <v>21.999999999999989</v>
      </c>
    </row>
    <row r="14" spans="1:64" x14ac:dyDescent="0.25">
      <c r="A14" s="3">
        <v>13</v>
      </c>
      <c r="B14" s="5">
        <v>1</v>
      </c>
      <c r="C14" s="5">
        <f>INDEX(table,DOE!$B15,1)</f>
        <v>0</v>
      </c>
      <c r="D14" s="5">
        <f>INDEX(table,DOE!$B15,2)</f>
        <v>1</v>
      </c>
      <c r="E14" s="5">
        <f>INDEX(table,DOE!$B15,3)</f>
        <v>0</v>
      </c>
      <c r="F14" s="5">
        <f>INDEX(table,DOE!$B15,4)</f>
        <v>0</v>
      </c>
      <c r="G14" s="5">
        <f>INDEX(table,DOE!$C15,1)</f>
        <v>0</v>
      </c>
      <c r="H14" s="5">
        <f>INDEX(table,DOE!$C15,2)</f>
        <v>0</v>
      </c>
      <c r="I14" s="5">
        <f>INDEX(table,DOE!$C15,3)</f>
        <v>1</v>
      </c>
      <c r="J14" s="5">
        <f>INDEX(table,DOE!$C15,4)</f>
        <v>0</v>
      </c>
      <c r="K14" s="5">
        <f>INDEX(table,DOE!$D15,1)</f>
        <v>-1</v>
      </c>
      <c r="L14" s="5">
        <f>INDEX(table,DOE!$D15,2)</f>
        <v>-1</v>
      </c>
      <c r="M14" s="5">
        <f>INDEX(table,DOE!$D15,3)</f>
        <v>-1</v>
      </c>
      <c r="N14" s="5">
        <f>INDEX(table,DOE!$D15,4)</f>
        <v>-1</v>
      </c>
      <c r="O14" s="5">
        <f>INDEX(table,DOE!$E15,1)</f>
        <v>0</v>
      </c>
      <c r="P14" s="5">
        <f>INDEX(table,DOE!$E15,2)</f>
        <v>1</v>
      </c>
      <c r="Q14" s="5">
        <f>INDEX(table,DOE!$E15,3)</f>
        <v>0</v>
      </c>
      <c r="R14" s="5">
        <f>INDEX(table,DOE!$E15,4)</f>
        <v>0</v>
      </c>
      <c r="S14" s="5">
        <f>INDEX(table,DOE!$F15,1)</f>
        <v>0</v>
      </c>
      <c r="T14" s="5">
        <f>INDEX(table,DOE!$F15,2)</f>
        <v>0</v>
      </c>
      <c r="U14" s="5">
        <f>INDEX(table,DOE!$F15,3)</f>
        <v>0</v>
      </c>
      <c r="V14" s="5">
        <f>INDEX(table,DOE!$F15,4)</f>
        <v>1</v>
      </c>
      <c r="W14" s="5">
        <f>INDEX(table,DOE!$G15,1)</f>
        <v>1</v>
      </c>
      <c r="X14" s="5">
        <f>INDEX(table,DOE!$G15,2)</f>
        <v>0</v>
      </c>
      <c r="Y14" s="5">
        <f>INDEX(table,DOE!$G15,3)</f>
        <v>0</v>
      </c>
      <c r="Z14" s="5">
        <f>INDEX(table,DOE!$G15,4)</f>
        <v>0</v>
      </c>
      <c r="AC14" s="3">
        <v>13</v>
      </c>
      <c r="AD14" s="7" t="s">
        <v>65</v>
      </c>
      <c r="AE14" s="3">
        <v>-1.1600000000000019</v>
      </c>
      <c r="AF14" s="7" t="s">
        <v>62</v>
      </c>
      <c r="AG14" s="8">
        <f>AE11</f>
        <v>1.0400000000000187</v>
      </c>
      <c r="AJ14" s="10" t="s">
        <v>24</v>
      </c>
      <c r="AL14" s="5">
        <v>24.200000000000021</v>
      </c>
    </row>
    <row r="15" spans="1:64" x14ac:dyDescent="0.25">
      <c r="A15" s="3">
        <v>14</v>
      </c>
      <c r="B15" s="5">
        <v>1</v>
      </c>
      <c r="C15" s="5">
        <f>INDEX(table,DOE!$B16,1)</f>
        <v>0</v>
      </c>
      <c r="D15" s="5">
        <f>INDEX(table,DOE!$B16,2)</f>
        <v>0</v>
      </c>
      <c r="E15" s="5">
        <f>INDEX(table,DOE!$B16,3)</f>
        <v>1</v>
      </c>
      <c r="F15" s="5">
        <f>INDEX(table,DOE!$B16,4)</f>
        <v>0</v>
      </c>
      <c r="G15" s="5">
        <f>INDEX(table,DOE!$C16,1)</f>
        <v>0</v>
      </c>
      <c r="H15" s="5">
        <f>INDEX(table,DOE!$C16,2)</f>
        <v>0</v>
      </c>
      <c r="I15" s="5">
        <f>INDEX(table,DOE!$C16,3)</f>
        <v>0</v>
      </c>
      <c r="J15" s="5">
        <f>INDEX(table,DOE!$C16,4)</f>
        <v>1</v>
      </c>
      <c r="K15" s="5">
        <f>INDEX(table,DOE!$D16,1)</f>
        <v>1</v>
      </c>
      <c r="L15" s="5">
        <f>INDEX(table,DOE!$D16,2)</f>
        <v>0</v>
      </c>
      <c r="M15" s="5">
        <f>INDEX(table,DOE!$D16,3)</f>
        <v>0</v>
      </c>
      <c r="N15" s="5">
        <f>INDEX(table,DOE!$D16,4)</f>
        <v>0</v>
      </c>
      <c r="O15" s="5">
        <f>INDEX(table,DOE!$E16,1)</f>
        <v>0</v>
      </c>
      <c r="P15" s="5">
        <f>INDEX(table,DOE!$E16,2)</f>
        <v>1</v>
      </c>
      <c r="Q15" s="5">
        <f>INDEX(table,DOE!$E16,3)</f>
        <v>0</v>
      </c>
      <c r="R15" s="5">
        <f>INDEX(table,DOE!$E16,4)</f>
        <v>0</v>
      </c>
      <c r="S15" s="5">
        <f>INDEX(table,DOE!$F16,1)</f>
        <v>-1</v>
      </c>
      <c r="T15" s="5">
        <f>INDEX(table,DOE!$F16,2)</f>
        <v>-1</v>
      </c>
      <c r="U15" s="5">
        <f>INDEX(table,DOE!$F16,3)</f>
        <v>-1</v>
      </c>
      <c r="V15" s="5">
        <f>INDEX(table,DOE!$F16,4)</f>
        <v>-1</v>
      </c>
      <c r="W15" s="5">
        <f>INDEX(table,DOE!$G16,1)</f>
        <v>0</v>
      </c>
      <c r="X15" s="5">
        <f>INDEX(table,DOE!$G16,2)</f>
        <v>1</v>
      </c>
      <c r="Y15" s="5">
        <f>INDEX(table,DOE!$G16,3)</f>
        <v>0</v>
      </c>
      <c r="Z15" s="5">
        <f>INDEX(table,DOE!$G16,4)</f>
        <v>0</v>
      </c>
      <c r="AC15" s="3">
        <v>14</v>
      </c>
      <c r="AD15" s="7" t="s">
        <v>66</v>
      </c>
      <c r="AE15" s="3">
        <v>0.64000000000001966</v>
      </c>
      <c r="AF15" s="7" t="s">
        <v>63</v>
      </c>
      <c r="AG15" s="8">
        <f t="shared" ref="AG15:AG17" si="3">AE12</f>
        <v>-0.75999999999999246</v>
      </c>
      <c r="AJ15" s="10" t="s">
        <v>42</v>
      </c>
      <c r="AL15" s="5">
        <v>26.800000000000026</v>
      </c>
    </row>
    <row r="16" spans="1:64" x14ac:dyDescent="0.25">
      <c r="A16" s="3">
        <v>15</v>
      </c>
      <c r="B16" s="5">
        <v>1</v>
      </c>
      <c r="C16" s="5">
        <f>INDEX(table,DOE!$B17,1)</f>
        <v>0</v>
      </c>
      <c r="D16" s="5">
        <f>INDEX(table,DOE!$B17,2)</f>
        <v>0</v>
      </c>
      <c r="E16" s="5">
        <f>INDEX(table,DOE!$B17,3)</f>
        <v>0</v>
      </c>
      <c r="F16" s="5">
        <f>INDEX(table,DOE!$B17,4)</f>
        <v>1</v>
      </c>
      <c r="G16" s="5">
        <f>INDEX(table,DOE!$C17,1)</f>
        <v>-1</v>
      </c>
      <c r="H16" s="5">
        <f>INDEX(table,DOE!$C17,2)</f>
        <v>-1</v>
      </c>
      <c r="I16" s="5">
        <f>INDEX(table,DOE!$C17,3)</f>
        <v>-1</v>
      </c>
      <c r="J16" s="5">
        <f>INDEX(table,DOE!$C17,4)</f>
        <v>-1</v>
      </c>
      <c r="K16" s="5">
        <f>INDEX(table,DOE!$D17,1)</f>
        <v>0</v>
      </c>
      <c r="L16" s="5">
        <f>INDEX(table,DOE!$D17,2)</f>
        <v>1</v>
      </c>
      <c r="M16" s="5">
        <f>INDEX(table,DOE!$D17,3)</f>
        <v>0</v>
      </c>
      <c r="N16" s="5">
        <f>INDEX(table,DOE!$D17,4)</f>
        <v>0</v>
      </c>
      <c r="O16" s="5">
        <f>INDEX(table,DOE!$E17,1)</f>
        <v>0</v>
      </c>
      <c r="P16" s="5">
        <f>INDEX(table,DOE!$E17,2)</f>
        <v>1</v>
      </c>
      <c r="Q16" s="5">
        <f>INDEX(table,DOE!$E17,3)</f>
        <v>0</v>
      </c>
      <c r="R16" s="5">
        <f>INDEX(table,DOE!$E17,4)</f>
        <v>0</v>
      </c>
      <c r="S16" s="5">
        <f>INDEX(table,DOE!$F17,1)</f>
        <v>1</v>
      </c>
      <c r="T16" s="5">
        <f>INDEX(table,DOE!$F17,2)</f>
        <v>0</v>
      </c>
      <c r="U16" s="5">
        <f>INDEX(table,DOE!$F17,3)</f>
        <v>0</v>
      </c>
      <c r="V16" s="5">
        <f>INDEX(table,DOE!$F17,4)</f>
        <v>0</v>
      </c>
      <c r="W16" s="5">
        <f>INDEX(table,DOE!$G17,1)</f>
        <v>0</v>
      </c>
      <c r="X16" s="5">
        <f>INDEX(table,DOE!$G17,2)</f>
        <v>0</v>
      </c>
      <c r="Y16" s="5">
        <f>INDEX(table,DOE!$G17,3)</f>
        <v>1</v>
      </c>
      <c r="Z16" s="5">
        <f>INDEX(table,DOE!$G17,4)</f>
        <v>0</v>
      </c>
      <c r="AC16" s="3">
        <v>15</v>
      </c>
      <c r="AD16" s="7" t="s">
        <v>67</v>
      </c>
      <c r="AE16" s="3">
        <v>4.0000000000004921E-2</v>
      </c>
      <c r="AF16" s="7" t="s">
        <v>64</v>
      </c>
      <c r="AG16" s="8">
        <f t="shared" si="3"/>
        <v>3.9999999999996261E-2</v>
      </c>
      <c r="AJ16" s="10" t="s">
        <v>32</v>
      </c>
      <c r="AL16" s="5">
        <v>30.800000000000011</v>
      </c>
    </row>
    <row r="17" spans="1:42" ht="27" x14ac:dyDescent="0.25">
      <c r="A17" s="3">
        <v>16</v>
      </c>
      <c r="B17" s="5">
        <v>1</v>
      </c>
      <c r="C17" s="5">
        <f>INDEX(table,DOE!$B18,1)</f>
        <v>-1</v>
      </c>
      <c r="D17" s="5">
        <f>INDEX(table,DOE!$B18,2)</f>
        <v>-1</v>
      </c>
      <c r="E17" s="5">
        <f>INDEX(table,DOE!$B18,3)</f>
        <v>-1</v>
      </c>
      <c r="F17" s="5">
        <f>INDEX(table,DOE!$B18,4)</f>
        <v>-1</v>
      </c>
      <c r="G17" s="5">
        <f>INDEX(table,DOE!$C18,1)</f>
        <v>0</v>
      </c>
      <c r="H17" s="5">
        <f>INDEX(table,DOE!$C18,2)</f>
        <v>0</v>
      </c>
      <c r="I17" s="5">
        <f>INDEX(table,DOE!$C18,3)</f>
        <v>0</v>
      </c>
      <c r="J17" s="5">
        <f>INDEX(table,DOE!$C18,4)</f>
        <v>1</v>
      </c>
      <c r="K17" s="5">
        <f>INDEX(table,DOE!$D18,1)</f>
        <v>0</v>
      </c>
      <c r="L17" s="5">
        <f>INDEX(table,DOE!$D18,2)</f>
        <v>1</v>
      </c>
      <c r="M17" s="5">
        <f>INDEX(table,DOE!$D18,3)</f>
        <v>0</v>
      </c>
      <c r="N17" s="5">
        <f>INDEX(table,DOE!$D18,4)</f>
        <v>0</v>
      </c>
      <c r="O17" s="5">
        <f>INDEX(table,DOE!$E18,1)</f>
        <v>0</v>
      </c>
      <c r="P17" s="5">
        <f>INDEX(table,DOE!$E18,2)</f>
        <v>0</v>
      </c>
      <c r="Q17" s="5">
        <f>INDEX(table,DOE!$E18,3)</f>
        <v>1</v>
      </c>
      <c r="R17" s="5">
        <f>INDEX(table,DOE!$E18,4)</f>
        <v>0</v>
      </c>
      <c r="S17" s="5">
        <f>INDEX(table,DOE!$F18,1)</f>
        <v>0</v>
      </c>
      <c r="T17" s="5">
        <f>INDEX(table,DOE!$F18,2)</f>
        <v>0</v>
      </c>
      <c r="U17" s="5">
        <f>INDEX(table,DOE!$F18,3)</f>
        <v>1</v>
      </c>
      <c r="V17" s="5">
        <f>INDEX(table,DOE!$F18,4)</f>
        <v>0</v>
      </c>
      <c r="W17" s="5">
        <f>INDEX(table,DOE!$G18,1)</f>
        <v>1</v>
      </c>
      <c r="X17" s="5">
        <f>INDEX(table,DOE!$G18,2)</f>
        <v>0</v>
      </c>
      <c r="Y17" s="5">
        <f>INDEX(table,DOE!$G18,3)</f>
        <v>0</v>
      </c>
      <c r="Z17" s="5">
        <f>INDEX(table,DOE!$G18,4)</f>
        <v>0</v>
      </c>
      <c r="AC17" s="3">
        <v>16</v>
      </c>
      <c r="AD17" s="7" t="s">
        <v>68</v>
      </c>
      <c r="AE17" s="3">
        <v>-0.76000000000000068</v>
      </c>
      <c r="AF17" s="7" t="s">
        <v>65</v>
      </c>
      <c r="AG17" s="8">
        <f t="shared" si="3"/>
        <v>-1.1600000000000019</v>
      </c>
      <c r="AI17" s="9" t="s">
        <v>9</v>
      </c>
      <c r="AJ17" s="10" t="s">
        <v>17</v>
      </c>
      <c r="AM17" s="5">
        <f t="array" ref="AM17:AM21">TRANSPOSE(AS3:AW3)</f>
        <v>25.799999999999986</v>
      </c>
    </row>
    <row r="18" spans="1:42" x14ac:dyDescent="0.25">
      <c r="A18" s="3">
        <v>17</v>
      </c>
      <c r="B18" s="5">
        <v>1</v>
      </c>
      <c r="C18" s="5">
        <f>INDEX(table,DOE!$B19,1)</f>
        <v>1</v>
      </c>
      <c r="D18" s="5">
        <f>INDEX(table,DOE!$B19,2)</f>
        <v>0</v>
      </c>
      <c r="E18" s="5">
        <f>INDEX(table,DOE!$B19,3)</f>
        <v>0</v>
      </c>
      <c r="F18" s="5">
        <f>INDEX(table,DOE!$B19,4)</f>
        <v>0</v>
      </c>
      <c r="G18" s="5">
        <f>INDEX(table,DOE!$C19,1)</f>
        <v>-1</v>
      </c>
      <c r="H18" s="5">
        <f>INDEX(table,DOE!$C19,2)</f>
        <v>-1</v>
      </c>
      <c r="I18" s="5">
        <f>INDEX(table,DOE!$C19,3)</f>
        <v>-1</v>
      </c>
      <c r="J18" s="5">
        <f>INDEX(table,DOE!$C19,4)</f>
        <v>-1</v>
      </c>
      <c r="K18" s="5">
        <f>INDEX(table,DOE!$D19,1)</f>
        <v>0</v>
      </c>
      <c r="L18" s="5">
        <f>INDEX(table,DOE!$D19,2)</f>
        <v>0</v>
      </c>
      <c r="M18" s="5">
        <f>INDEX(table,DOE!$D19,3)</f>
        <v>1</v>
      </c>
      <c r="N18" s="5">
        <f>INDEX(table,DOE!$D19,4)</f>
        <v>0</v>
      </c>
      <c r="O18" s="5">
        <f>INDEX(table,DOE!$E19,1)</f>
        <v>0</v>
      </c>
      <c r="P18" s="5">
        <f>INDEX(table,DOE!$E19,2)</f>
        <v>0</v>
      </c>
      <c r="Q18" s="5">
        <f>INDEX(table,DOE!$E19,3)</f>
        <v>1</v>
      </c>
      <c r="R18" s="5">
        <f>INDEX(table,DOE!$E19,4)</f>
        <v>0</v>
      </c>
      <c r="S18" s="5">
        <f>INDEX(table,DOE!$F19,1)</f>
        <v>0</v>
      </c>
      <c r="T18" s="5">
        <f>INDEX(table,DOE!$F19,2)</f>
        <v>0</v>
      </c>
      <c r="U18" s="5">
        <f>INDEX(table,DOE!$F19,3)</f>
        <v>0</v>
      </c>
      <c r="V18" s="5">
        <f>INDEX(table,DOE!$F19,4)</f>
        <v>1</v>
      </c>
      <c r="W18" s="5">
        <f>INDEX(table,DOE!$G19,1)</f>
        <v>0</v>
      </c>
      <c r="X18" s="5">
        <f>INDEX(table,DOE!$G19,2)</f>
        <v>1</v>
      </c>
      <c r="Y18" s="5">
        <f>INDEX(table,DOE!$G19,3)</f>
        <v>0</v>
      </c>
      <c r="Z18" s="5">
        <f>INDEX(table,DOE!$G19,4)</f>
        <v>0</v>
      </c>
      <c r="AC18" s="3">
        <v>17</v>
      </c>
      <c r="AD18" s="7" t="s">
        <v>69</v>
      </c>
      <c r="AE18" s="3">
        <v>-1.3600000000000243</v>
      </c>
      <c r="AF18" s="7" t="s">
        <v>83</v>
      </c>
      <c r="AG18" s="8">
        <f>-SUM(AG19:AG22)</f>
        <v>1.4400000000000004</v>
      </c>
      <c r="AJ18" s="10" t="s">
        <v>43</v>
      </c>
      <c r="AM18" s="5">
        <v>26.000000000000028</v>
      </c>
    </row>
    <row r="19" spans="1:42" x14ac:dyDescent="0.25">
      <c r="A19" s="3">
        <v>18</v>
      </c>
      <c r="B19" s="5">
        <v>1</v>
      </c>
      <c r="C19" s="5">
        <f>INDEX(table,DOE!$B20,1)</f>
        <v>0</v>
      </c>
      <c r="D19" s="5">
        <f>INDEX(table,DOE!$B20,2)</f>
        <v>1</v>
      </c>
      <c r="E19" s="5">
        <f>INDEX(table,DOE!$B20,3)</f>
        <v>0</v>
      </c>
      <c r="F19" s="5">
        <f>INDEX(table,DOE!$B20,4)</f>
        <v>0</v>
      </c>
      <c r="G19" s="5">
        <f>INDEX(table,DOE!$C20,1)</f>
        <v>1</v>
      </c>
      <c r="H19" s="5">
        <f>INDEX(table,DOE!$C20,2)</f>
        <v>0</v>
      </c>
      <c r="I19" s="5">
        <f>INDEX(table,DOE!$C20,3)</f>
        <v>0</v>
      </c>
      <c r="J19" s="5">
        <f>INDEX(table,DOE!$C20,4)</f>
        <v>0</v>
      </c>
      <c r="K19" s="5">
        <f>INDEX(table,DOE!$D20,1)</f>
        <v>0</v>
      </c>
      <c r="L19" s="5">
        <f>INDEX(table,DOE!$D20,2)</f>
        <v>0</v>
      </c>
      <c r="M19" s="5">
        <f>INDEX(table,DOE!$D20,3)</f>
        <v>0</v>
      </c>
      <c r="N19" s="5">
        <f>INDEX(table,DOE!$D20,4)</f>
        <v>1</v>
      </c>
      <c r="O19" s="5">
        <f>INDEX(table,DOE!$E20,1)</f>
        <v>0</v>
      </c>
      <c r="P19" s="5">
        <f>INDEX(table,DOE!$E20,2)</f>
        <v>0</v>
      </c>
      <c r="Q19" s="5">
        <f>INDEX(table,DOE!$E20,3)</f>
        <v>1</v>
      </c>
      <c r="R19" s="5">
        <f>INDEX(table,DOE!$E20,4)</f>
        <v>0</v>
      </c>
      <c r="S19" s="5">
        <f>INDEX(table,DOE!$F20,1)</f>
        <v>-1</v>
      </c>
      <c r="T19" s="5">
        <f>INDEX(table,DOE!$F20,2)</f>
        <v>-1</v>
      </c>
      <c r="U19" s="5">
        <f>INDEX(table,DOE!$F20,3)</f>
        <v>-1</v>
      </c>
      <c r="V19" s="5">
        <f>INDEX(table,DOE!$F20,4)</f>
        <v>-1</v>
      </c>
      <c r="W19" s="5">
        <f>INDEX(table,DOE!$G20,1)</f>
        <v>0</v>
      </c>
      <c r="X19" s="5">
        <f>INDEX(table,DOE!$G20,2)</f>
        <v>0</v>
      </c>
      <c r="Y19" s="5">
        <f>INDEX(table,DOE!$G20,3)</f>
        <v>1</v>
      </c>
      <c r="Z19" s="5">
        <f>INDEX(table,DOE!$G20,4)</f>
        <v>0</v>
      </c>
      <c r="AC19" s="3">
        <v>18</v>
      </c>
      <c r="AD19" s="7" t="s">
        <v>70</v>
      </c>
      <c r="AE19" s="3">
        <v>0.64000000000000457</v>
      </c>
      <c r="AF19" s="7" t="s">
        <v>66</v>
      </c>
      <c r="AG19" s="8">
        <f>AE15</f>
        <v>0.64000000000001966</v>
      </c>
      <c r="AJ19" s="10" t="s">
        <v>25</v>
      </c>
      <c r="AM19" s="5">
        <v>24.200000000000017</v>
      </c>
    </row>
    <row r="20" spans="1:42" x14ac:dyDescent="0.25">
      <c r="A20" s="3">
        <v>19</v>
      </c>
      <c r="B20" s="5">
        <v>1</v>
      </c>
      <c r="C20" s="5">
        <f>INDEX(table,DOE!$B21,1)</f>
        <v>0</v>
      </c>
      <c r="D20" s="5">
        <f>INDEX(table,DOE!$B21,2)</f>
        <v>0</v>
      </c>
      <c r="E20" s="5">
        <f>INDEX(table,DOE!$B21,3)</f>
        <v>1</v>
      </c>
      <c r="F20" s="5">
        <f>INDEX(table,DOE!$B21,4)</f>
        <v>0</v>
      </c>
      <c r="G20" s="5">
        <f>INDEX(table,DOE!$C21,1)</f>
        <v>0</v>
      </c>
      <c r="H20" s="5">
        <f>INDEX(table,DOE!$C21,2)</f>
        <v>1</v>
      </c>
      <c r="I20" s="5">
        <f>INDEX(table,DOE!$C21,3)</f>
        <v>0</v>
      </c>
      <c r="J20" s="5">
        <f>INDEX(table,DOE!$C21,4)</f>
        <v>0</v>
      </c>
      <c r="K20" s="5">
        <f>INDEX(table,DOE!$D21,1)</f>
        <v>-1</v>
      </c>
      <c r="L20" s="5">
        <f>INDEX(table,DOE!$D21,2)</f>
        <v>-1</v>
      </c>
      <c r="M20" s="5">
        <f>INDEX(table,DOE!$D21,3)</f>
        <v>-1</v>
      </c>
      <c r="N20" s="5">
        <f>INDEX(table,DOE!$D21,4)</f>
        <v>-1</v>
      </c>
      <c r="O20" s="5">
        <f>INDEX(table,DOE!$E21,1)</f>
        <v>0</v>
      </c>
      <c r="P20" s="5">
        <f>INDEX(table,DOE!$E21,2)</f>
        <v>0</v>
      </c>
      <c r="Q20" s="5">
        <f>INDEX(table,DOE!$E21,3)</f>
        <v>1</v>
      </c>
      <c r="R20" s="5">
        <f>INDEX(table,DOE!$E21,4)</f>
        <v>0</v>
      </c>
      <c r="S20" s="5">
        <f>INDEX(table,DOE!$F21,1)</f>
        <v>1</v>
      </c>
      <c r="T20" s="5">
        <f>INDEX(table,DOE!$F21,2)</f>
        <v>0</v>
      </c>
      <c r="U20" s="5">
        <f>INDEX(table,DOE!$F21,3)</f>
        <v>0</v>
      </c>
      <c r="V20" s="5">
        <f>INDEX(table,DOE!$F21,4)</f>
        <v>0</v>
      </c>
      <c r="W20" s="5">
        <f>INDEX(table,DOE!$G21,1)</f>
        <v>0</v>
      </c>
      <c r="X20" s="5">
        <f>INDEX(table,DOE!$G21,2)</f>
        <v>0</v>
      </c>
      <c r="Y20" s="5">
        <f>INDEX(table,DOE!$G21,3)</f>
        <v>0</v>
      </c>
      <c r="Z20" s="5">
        <f>INDEX(table,DOE!$G21,4)</f>
        <v>1</v>
      </c>
      <c r="AC20" s="3">
        <v>19</v>
      </c>
      <c r="AD20" s="7" t="s">
        <v>71</v>
      </c>
      <c r="AE20" s="3">
        <v>0.84000000000000075</v>
      </c>
      <c r="AF20" s="7" t="s">
        <v>67</v>
      </c>
      <c r="AG20" s="8">
        <f t="shared" ref="AG20:AG22" si="4">AE16</f>
        <v>4.0000000000004921E-2</v>
      </c>
      <c r="AJ20" s="10" t="s">
        <v>44</v>
      </c>
      <c r="AM20" s="5">
        <v>25.000000000000004</v>
      </c>
    </row>
    <row r="21" spans="1:42" x14ac:dyDescent="0.25">
      <c r="A21" s="3">
        <v>20</v>
      </c>
      <c r="B21" s="5">
        <v>1</v>
      </c>
      <c r="C21" s="5">
        <f>INDEX(table,DOE!$B22,1)</f>
        <v>0</v>
      </c>
      <c r="D21" s="5">
        <f>INDEX(table,DOE!$B22,2)</f>
        <v>0</v>
      </c>
      <c r="E21" s="5">
        <f>INDEX(table,DOE!$B22,3)</f>
        <v>0</v>
      </c>
      <c r="F21" s="5">
        <f>INDEX(table,DOE!$B22,4)</f>
        <v>1</v>
      </c>
      <c r="G21" s="5">
        <f>INDEX(table,DOE!$C22,1)</f>
        <v>0</v>
      </c>
      <c r="H21" s="5">
        <f>INDEX(table,DOE!$C22,2)</f>
        <v>0</v>
      </c>
      <c r="I21" s="5">
        <f>INDEX(table,DOE!$C22,3)</f>
        <v>1</v>
      </c>
      <c r="J21" s="5">
        <f>INDEX(table,DOE!$C22,4)</f>
        <v>0</v>
      </c>
      <c r="K21" s="5">
        <f>INDEX(table,DOE!$D22,1)</f>
        <v>1</v>
      </c>
      <c r="L21" s="5">
        <f>INDEX(table,DOE!$D22,2)</f>
        <v>0</v>
      </c>
      <c r="M21" s="5">
        <f>INDEX(table,DOE!$D22,3)</f>
        <v>0</v>
      </c>
      <c r="N21" s="5">
        <f>INDEX(table,DOE!$D22,4)</f>
        <v>0</v>
      </c>
      <c r="O21" s="5">
        <f>INDEX(table,DOE!$E22,1)</f>
        <v>0</v>
      </c>
      <c r="P21" s="5">
        <f>INDEX(table,DOE!$E22,2)</f>
        <v>0</v>
      </c>
      <c r="Q21" s="5">
        <f>INDEX(table,DOE!$E22,3)</f>
        <v>1</v>
      </c>
      <c r="R21" s="5">
        <f>INDEX(table,DOE!$E22,4)</f>
        <v>0</v>
      </c>
      <c r="S21" s="5">
        <f>INDEX(table,DOE!$F22,1)</f>
        <v>0</v>
      </c>
      <c r="T21" s="5">
        <f>INDEX(table,DOE!$F22,2)</f>
        <v>1</v>
      </c>
      <c r="U21" s="5">
        <f>INDEX(table,DOE!$F22,3)</f>
        <v>0</v>
      </c>
      <c r="V21" s="5">
        <f>INDEX(table,DOE!$F22,4)</f>
        <v>0</v>
      </c>
      <c r="W21" s="5">
        <f>INDEX(table,DOE!$G22,1)</f>
        <v>-1</v>
      </c>
      <c r="X21" s="5">
        <f>INDEX(table,DOE!$G22,2)</f>
        <v>-1</v>
      </c>
      <c r="Y21" s="5">
        <f>INDEX(table,DOE!$G22,3)</f>
        <v>-1</v>
      </c>
      <c r="Z21" s="5">
        <f>INDEX(table,DOE!$G22,4)</f>
        <v>-1</v>
      </c>
      <c r="AC21" s="3">
        <v>20</v>
      </c>
      <c r="AD21" s="7" t="s">
        <v>72</v>
      </c>
      <c r="AE21" s="3">
        <v>3.999999999999293E-2</v>
      </c>
      <c r="AF21" s="7" t="s">
        <v>68</v>
      </c>
      <c r="AG21" s="8">
        <f t="shared" si="4"/>
        <v>-0.76000000000000068</v>
      </c>
      <c r="AJ21" s="10" t="s">
        <v>33</v>
      </c>
      <c r="AM21" s="5">
        <v>23.800000000000004</v>
      </c>
    </row>
    <row r="22" spans="1:42" x14ac:dyDescent="0.25">
      <c r="A22" s="3">
        <v>21</v>
      </c>
      <c r="B22" s="5">
        <v>1</v>
      </c>
      <c r="C22" s="5">
        <f>INDEX(table,DOE!$B23,1)</f>
        <v>-1</v>
      </c>
      <c r="D22" s="5">
        <f>INDEX(table,DOE!$B23,2)</f>
        <v>-1</v>
      </c>
      <c r="E22" s="5">
        <f>INDEX(table,DOE!$B23,3)</f>
        <v>-1</v>
      </c>
      <c r="F22" s="5">
        <f>INDEX(table,DOE!$B23,4)</f>
        <v>-1</v>
      </c>
      <c r="G22" s="5">
        <f>INDEX(table,DOE!$C23,1)</f>
        <v>0</v>
      </c>
      <c r="H22" s="5">
        <f>INDEX(table,DOE!$C23,2)</f>
        <v>1</v>
      </c>
      <c r="I22" s="5">
        <f>INDEX(table,DOE!$C23,3)</f>
        <v>0</v>
      </c>
      <c r="J22" s="5">
        <f>INDEX(table,DOE!$C23,4)</f>
        <v>0</v>
      </c>
      <c r="K22" s="5">
        <f>INDEX(table,DOE!$D23,1)</f>
        <v>1</v>
      </c>
      <c r="L22" s="5">
        <f>INDEX(table,DOE!$D23,2)</f>
        <v>0</v>
      </c>
      <c r="M22" s="5">
        <f>INDEX(table,DOE!$D23,3)</f>
        <v>0</v>
      </c>
      <c r="N22" s="5">
        <f>INDEX(table,DOE!$D23,4)</f>
        <v>0</v>
      </c>
      <c r="O22" s="5">
        <f>INDEX(table,DOE!$E23,1)</f>
        <v>0</v>
      </c>
      <c r="P22" s="5">
        <f>INDEX(table,DOE!$E23,2)</f>
        <v>0</v>
      </c>
      <c r="Q22" s="5">
        <f>INDEX(table,DOE!$E23,3)</f>
        <v>0</v>
      </c>
      <c r="R22" s="5">
        <f>INDEX(table,DOE!$E23,4)</f>
        <v>1</v>
      </c>
      <c r="S22" s="5">
        <f>INDEX(table,DOE!$F23,1)</f>
        <v>0</v>
      </c>
      <c r="T22" s="5">
        <f>INDEX(table,DOE!$F23,2)</f>
        <v>0</v>
      </c>
      <c r="U22" s="5">
        <f>INDEX(table,DOE!$F23,3)</f>
        <v>0</v>
      </c>
      <c r="V22" s="5">
        <f>INDEX(table,DOE!$F23,4)</f>
        <v>1</v>
      </c>
      <c r="W22" s="5">
        <f>INDEX(table,DOE!$G23,1)</f>
        <v>0</v>
      </c>
      <c r="X22" s="5">
        <f>INDEX(table,DOE!$G23,2)</f>
        <v>0</v>
      </c>
      <c r="Y22" s="5">
        <f>INDEX(table,DOE!$G23,3)</f>
        <v>1</v>
      </c>
      <c r="Z22" s="5">
        <f>INDEX(table,DOE!$G23,4)</f>
        <v>0</v>
      </c>
      <c r="AC22" s="3">
        <v>21</v>
      </c>
      <c r="AD22" s="7" t="s">
        <v>73</v>
      </c>
      <c r="AE22" s="3">
        <v>-1.5599999999999952</v>
      </c>
      <c r="AF22" s="7" t="s">
        <v>69</v>
      </c>
      <c r="AG22" s="8">
        <f t="shared" si="4"/>
        <v>-1.3600000000000243</v>
      </c>
      <c r="AI22" s="10" t="s">
        <v>10</v>
      </c>
      <c r="AJ22" s="10" t="s">
        <v>18</v>
      </c>
      <c r="AN22" s="5">
        <f t="array" ref="AN22:AN26">TRANSPOSE(AX3:BB3)</f>
        <v>26.400000000000009</v>
      </c>
    </row>
    <row r="23" spans="1:42" x14ac:dyDescent="0.25">
      <c r="A23" s="3">
        <v>22</v>
      </c>
      <c r="B23" s="5">
        <v>1</v>
      </c>
      <c r="C23" s="5">
        <f>INDEX(table,DOE!$B24,1)</f>
        <v>1</v>
      </c>
      <c r="D23" s="5">
        <f>INDEX(table,DOE!$B24,2)</f>
        <v>0</v>
      </c>
      <c r="E23" s="5">
        <f>INDEX(table,DOE!$B24,3)</f>
        <v>0</v>
      </c>
      <c r="F23" s="5">
        <f>INDEX(table,DOE!$B24,4)</f>
        <v>0</v>
      </c>
      <c r="G23" s="5">
        <f>INDEX(table,DOE!$C24,1)</f>
        <v>0</v>
      </c>
      <c r="H23" s="5">
        <f>INDEX(table,DOE!$C24,2)</f>
        <v>0</v>
      </c>
      <c r="I23" s="5">
        <f>INDEX(table,DOE!$C24,3)</f>
        <v>1</v>
      </c>
      <c r="J23" s="5">
        <f>INDEX(table,DOE!$C24,4)</f>
        <v>0</v>
      </c>
      <c r="K23" s="5">
        <f>INDEX(table,DOE!$D24,1)</f>
        <v>0</v>
      </c>
      <c r="L23" s="5">
        <f>INDEX(table,DOE!$D24,2)</f>
        <v>1</v>
      </c>
      <c r="M23" s="5">
        <f>INDEX(table,DOE!$D24,3)</f>
        <v>0</v>
      </c>
      <c r="N23" s="5">
        <f>INDEX(table,DOE!$D24,4)</f>
        <v>0</v>
      </c>
      <c r="O23" s="5">
        <f>INDEX(table,DOE!$E24,1)</f>
        <v>0</v>
      </c>
      <c r="P23" s="5">
        <f>INDEX(table,DOE!$E24,2)</f>
        <v>0</v>
      </c>
      <c r="Q23" s="5">
        <f>INDEX(table,DOE!$E24,3)</f>
        <v>0</v>
      </c>
      <c r="R23" s="5">
        <f>INDEX(table,DOE!$E24,4)</f>
        <v>1</v>
      </c>
      <c r="S23" s="5">
        <f>INDEX(table,DOE!$F24,1)</f>
        <v>-1</v>
      </c>
      <c r="T23" s="5">
        <f>INDEX(table,DOE!$F24,2)</f>
        <v>-1</v>
      </c>
      <c r="U23" s="5">
        <f>INDEX(table,DOE!$F24,3)</f>
        <v>-1</v>
      </c>
      <c r="V23" s="5">
        <f>INDEX(table,DOE!$F24,4)</f>
        <v>-1</v>
      </c>
      <c r="W23" s="5">
        <f>INDEX(table,DOE!$G24,1)</f>
        <v>0</v>
      </c>
      <c r="X23" s="5">
        <f>INDEX(table,DOE!$G24,2)</f>
        <v>0</v>
      </c>
      <c r="Y23" s="5">
        <f>INDEX(table,DOE!$G24,3)</f>
        <v>0</v>
      </c>
      <c r="Z23" s="5">
        <f>INDEX(table,DOE!$G24,4)</f>
        <v>1</v>
      </c>
      <c r="AC23" s="3">
        <v>22</v>
      </c>
      <c r="AD23" s="7" t="s">
        <v>74</v>
      </c>
      <c r="AE23" s="3">
        <v>-5.3599999999999994</v>
      </c>
      <c r="AF23" s="7" t="s">
        <v>84</v>
      </c>
      <c r="AG23" s="8">
        <f>-SUM(AG24:AG27)</f>
        <v>3.9999999999996927E-2</v>
      </c>
      <c r="AJ23" s="10" t="s">
        <v>45</v>
      </c>
      <c r="AN23" s="5">
        <v>25.600000000000026</v>
      </c>
    </row>
    <row r="24" spans="1:42" x14ac:dyDescent="0.25">
      <c r="A24" s="3">
        <v>23</v>
      </c>
      <c r="B24" s="5">
        <v>1</v>
      </c>
      <c r="C24" s="5">
        <f>INDEX(table,DOE!$B25,1)</f>
        <v>0</v>
      </c>
      <c r="D24" s="5">
        <f>INDEX(table,DOE!$B25,2)</f>
        <v>1</v>
      </c>
      <c r="E24" s="5">
        <f>INDEX(table,DOE!$B25,3)</f>
        <v>0</v>
      </c>
      <c r="F24" s="5">
        <f>INDEX(table,DOE!$B25,4)</f>
        <v>0</v>
      </c>
      <c r="G24" s="5">
        <f>INDEX(table,DOE!$C25,1)</f>
        <v>0</v>
      </c>
      <c r="H24" s="5">
        <f>INDEX(table,DOE!$C25,2)</f>
        <v>0</v>
      </c>
      <c r="I24" s="5">
        <f>INDEX(table,DOE!$C25,3)</f>
        <v>0</v>
      </c>
      <c r="J24" s="5">
        <f>INDEX(table,DOE!$C25,4)</f>
        <v>1</v>
      </c>
      <c r="K24" s="5">
        <f>INDEX(table,DOE!$D25,1)</f>
        <v>0</v>
      </c>
      <c r="L24" s="5">
        <f>INDEX(table,DOE!$D25,2)</f>
        <v>0</v>
      </c>
      <c r="M24" s="5">
        <f>INDEX(table,DOE!$D25,3)</f>
        <v>1</v>
      </c>
      <c r="N24" s="5">
        <f>INDEX(table,DOE!$D25,4)</f>
        <v>0</v>
      </c>
      <c r="O24" s="5">
        <f>INDEX(table,DOE!$E25,1)</f>
        <v>0</v>
      </c>
      <c r="P24" s="5">
        <f>INDEX(table,DOE!$E25,2)</f>
        <v>0</v>
      </c>
      <c r="Q24" s="5">
        <f>INDEX(table,DOE!$E25,3)</f>
        <v>0</v>
      </c>
      <c r="R24" s="5">
        <f>INDEX(table,DOE!$E25,4)</f>
        <v>1</v>
      </c>
      <c r="S24" s="5">
        <f>INDEX(table,DOE!$F25,1)</f>
        <v>1</v>
      </c>
      <c r="T24" s="5">
        <f>INDEX(table,DOE!$F25,2)</f>
        <v>0</v>
      </c>
      <c r="U24" s="5">
        <f>INDEX(table,DOE!$F25,3)</f>
        <v>0</v>
      </c>
      <c r="V24" s="5">
        <f>INDEX(table,DOE!$F25,4)</f>
        <v>0</v>
      </c>
      <c r="W24" s="5">
        <f>INDEX(table,DOE!$G25,1)</f>
        <v>-1</v>
      </c>
      <c r="X24" s="5">
        <f>INDEX(table,DOE!$G25,2)</f>
        <v>-1</v>
      </c>
      <c r="Y24" s="5">
        <f>INDEX(table,DOE!$G25,3)</f>
        <v>-1</v>
      </c>
      <c r="Z24" s="5">
        <f>INDEX(table,DOE!$G25,4)</f>
        <v>-1</v>
      </c>
      <c r="AC24" s="3">
        <v>23</v>
      </c>
      <c r="AD24" s="7" t="s">
        <v>75</v>
      </c>
      <c r="AE24" s="3">
        <v>3.9999999999997371E-2</v>
      </c>
      <c r="AF24" s="7" t="s">
        <v>70</v>
      </c>
      <c r="AG24" s="8">
        <f>AE19</f>
        <v>0.64000000000000457</v>
      </c>
      <c r="AJ24" s="10" t="s">
        <v>26</v>
      </c>
      <c r="AN24" s="5">
        <v>25.000000000000014</v>
      </c>
    </row>
    <row r="25" spans="1:42" x14ac:dyDescent="0.25">
      <c r="A25" s="3">
        <v>24</v>
      </c>
      <c r="B25" s="5">
        <v>1</v>
      </c>
      <c r="C25" s="5">
        <f>INDEX(table,DOE!$B26,1)</f>
        <v>0</v>
      </c>
      <c r="D25" s="5">
        <f>INDEX(table,DOE!$B26,2)</f>
        <v>0</v>
      </c>
      <c r="E25" s="5">
        <f>INDEX(table,DOE!$B26,3)</f>
        <v>1</v>
      </c>
      <c r="F25" s="5">
        <f>INDEX(table,DOE!$B26,4)</f>
        <v>0</v>
      </c>
      <c r="G25" s="5">
        <f>INDEX(table,DOE!$C26,1)</f>
        <v>-1</v>
      </c>
      <c r="H25" s="5">
        <f>INDEX(table,DOE!$C26,2)</f>
        <v>-1</v>
      </c>
      <c r="I25" s="5">
        <f>INDEX(table,DOE!$C26,3)</f>
        <v>-1</v>
      </c>
      <c r="J25" s="5">
        <f>INDEX(table,DOE!$C26,4)</f>
        <v>-1</v>
      </c>
      <c r="K25" s="5">
        <f>INDEX(table,DOE!$D26,1)</f>
        <v>0</v>
      </c>
      <c r="L25" s="5">
        <f>INDEX(table,DOE!$D26,2)</f>
        <v>0</v>
      </c>
      <c r="M25" s="5">
        <f>INDEX(table,DOE!$D26,3)</f>
        <v>0</v>
      </c>
      <c r="N25" s="5">
        <f>INDEX(table,DOE!$D26,4)</f>
        <v>1</v>
      </c>
      <c r="O25" s="5">
        <f>INDEX(table,DOE!$E26,1)</f>
        <v>0</v>
      </c>
      <c r="P25" s="5">
        <f>INDEX(table,DOE!$E26,2)</f>
        <v>0</v>
      </c>
      <c r="Q25" s="5">
        <f>INDEX(table,DOE!$E26,3)</f>
        <v>0</v>
      </c>
      <c r="R25" s="5">
        <f>INDEX(table,DOE!$E26,4)</f>
        <v>1</v>
      </c>
      <c r="S25" s="5">
        <f>INDEX(table,DOE!$F26,1)</f>
        <v>0</v>
      </c>
      <c r="T25" s="5">
        <f>INDEX(table,DOE!$F26,2)</f>
        <v>1</v>
      </c>
      <c r="U25" s="5">
        <f>INDEX(table,DOE!$F26,3)</f>
        <v>0</v>
      </c>
      <c r="V25" s="5">
        <f>INDEX(table,DOE!$F26,4)</f>
        <v>0</v>
      </c>
      <c r="W25" s="5">
        <f>INDEX(table,DOE!$G26,1)</f>
        <v>1</v>
      </c>
      <c r="X25" s="5">
        <f>INDEX(table,DOE!$G26,2)</f>
        <v>0</v>
      </c>
      <c r="Y25" s="5">
        <f>INDEX(table,DOE!$G26,3)</f>
        <v>0</v>
      </c>
      <c r="Z25" s="5">
        <f>INDEX(table,DOE!$G26,4)</f>
        <v>0</v>
      </c>
      <c r="AC25" s="3">
        <v>24</v>
      </c>
      <c r="AD25" s="7" t="s">
        <v>76</v>
      </c>
      <c r="AE25" s="3">
        <v>5.6400000000000015</v>
      </c>
      <c r="AF25" s="7" t="s">
        <v>71</v>
      </c>
      <c r="AG25" s="8">
        <f t="shared" ref="AG25:AG27" si="5">AE20</f>
        <v>0.84000000000000075</v>
      </c>
      <c r="AJ25" s="10" t="s">
        <v>46</v>
      </c>
      <c r="AN25" s="5">
        <v>24.200000000000006</v>
      </c>
    </row>
    <row r="26" spans="1:42" x14ac:dyDescent="0.25">
      <c r="A26" s="3">
        <v>25</v>
      </c>
      <c r="B26" s="5">
        <v>1</v>
      </c>
      <c r="C26" s="5">
        <f>INDEX(table,DOE!$B27,1)</f>
        <v>0</v>
      </c>
      <c r="D26" s="5">
        <f>INDEX(table,DOE!$B27,2)</f>
        <v>0</v>
      </c>
      <c r="E26" s="5">
        <f>INDEX(table,DOE!$B27,3)</f>
        <v>0</v>
      </c>
      <c r="F26" s="5">
        <f>INDEX(table,DOE!$B27,4)</f>
        <v>1</v>
      </c>
      <c r="G26" s="5">
        <f>INDEX(table,DOE!$C27,1)</f>
        <v>1</v>
      </c>
      <c r="H26" s="5">
        <f>INDEX(table,DOE!$C27,2)</f>
        <v>0</v>
      </c>
      <c r="I26" s="5">
        <f>INDEX(table,DOE!$C27,3)</f>
        <v>0</v>
      </c>
      <c r="J26" s="5">
        <f>INDEX(table,DOE!$C27,4)</f>
        <v>0</v>
      </c>
      <c r="K26" s="5">
        <f>INDEX(table,DOE!$D27,1)</f>
        <v>-1</v>
      </c>
      <c r="L26" s="5">
        <f>INDEX(table,DOE!$D27,2)</f>
        <v>-1</v>
      </c>
      <c r="M26" s="5">
        <f>INDEX(table,DOE!$D27,3)</f>
        <v>-1</v>
      </c>
      <c r="N26" s="5">
        <f>INDEX(table,DOE!$D27,4)</f>
        <v>-1</v>
      </c>
      <c r="O26" s="5">
        <f>INDEX(table,DOE!$E27,1)</f>
        <v>0</v>
      </c>
      <c r="P26" s="5">
        <f>INDEX(table,DOE!$E27,2)</f>
        <v>0</v>
      </c>
      <c r="Q26" s="5">
        <f>INDEX(table,DOE!$E27,3)</f>
        <v>0</v>
      </c>
      <c r="R26" s="5">
        <f>INDEX(table,DOE!$E27,4)</f>
        <v>1</v>
      </c>
      <c r="S26" s="5">
        <f>INDEX(table,DOE!$F27,1)</f>
        <v>0</v>
      </c>
      <c r="T26" s="5">
        <f>INDEX(table,DOE!$F27,2)</f>
        <v>0</v>
      </c>
      <c r="U26" s="5">
        <f>INDEX(table,DOE!$F27,3)</f>
        <v>1</v>
      </c>
      <c r="V26" s="5">
        <f>INDEX(table,DOE!$F27,4)</f>
        <v>0</v>
      </c>
      <c r="W26" s="5">
        <f>INDEX(table,DOE!$G27,1)</f>
        <v>0</v>
      </c>
      <c r="X26" s="5">
        <f>INDEX(table,DOE!$G27,2)</f>
        <v>1</v>
      </c>
      <c r="Y26" s="5">
        <f>INDEX(table,DOE!$G27,3)</f>
        <v>0</v>
      </c>
      <c r="Z26" s="5">
        <f>INDEX(table,DOE!$G27,4)</f>
        <v>0</v>
      </c>
      <c r="AC26" s="3">
        <v>25</v>
      </c>
      <c r="AD26" s="7" t="s">
        <v>77</v>
      </c>
      <c r="AE26" s="3">
        <v>11.039999999999997</v>
      </c>
      <c r="AF26" s="7" t="s">
        <v>72</v>
      </c>
      <c r="AG26" s="8">
        <f t="shared" si="5"/>
        <v>3.999999999999293E-2</v>
      </c>
      <c r="AJ26" s="10" t="s">
        <v>34</v>
      </c>
      <c r="AN26" s="5">
        <v>23.599999999999984</v>
      </c>
    </row>
    <row r="27" spans="1:42" s="7" customFormat="1" ht="33.75" x14ac:dyDescent="0.25">
      <c r="B27" s="7" t="s">
        <v>57</v>
      </c>
      <c r="C27" s="7" t="s">
        <v>51</v>
      </c>
      <c r="D27" s="7" t="s">
        <v>52</v>
      </c>
      <c r="E27" s="7" t="s">
        <v>53</v>
      </c>
      <c r="F27" s="7" t="s">
        <v>54</v>
      </c>
      <c r="G27" s="7" t="s">
        <v>58</v>
      </c>
      <c r="H27" s="7" t="s">
        <v>59</v>
      </c>
      <c r="I27" s="7" t="s">
        <v>60</v>
      </c>
      <c r="J27" s="7" t="s">
        <v>61</v>
      </c>
      <c r="K27" s="7" t="s">
        <v>62</v>
      </c>
      <c r="L27" s="7" t="s">
        <v>63</v>
      </c>
      <c r="M27" s="7" t="s">
        <v>64</v>
      </c>
      <c r="N27" s="7" t="s">
        <v>65</v>
      </c>
      <c r="O27" s="7" t="s">
        <v>66</v>
      </c>
      <c r="P27" s="7" t="s">
        <v>67</v>
      </c>
      <c r="Q27" s="7" t="s">
        <v>68</v>
      </c>
      <c r="R27" s="7" t="s">
        <v>69</v>
      </c>
      <c r="S27" s="7" t="s">
        <v>70</v>
      </c>
      <c r="T27" s="7" t="s">
        <v>71</v>
      </c>
      <c r="U27" s="7" t="s">
        <v>72</v>
      </c>
      <c r="V27" s="7" t="s">
        <v>73</v>
      </c>
      <c r="W27" s="7" t="s">
        <v>74</v>
      </c>
      <c r="X27" s="7" t="s">
        <v>75</v>
      </c>
      <c r="Y27" s="7" t="s">
        <v>76</v>
      </c>
      <c r="Z27" s="7" t="s">
        <v>77</v>
      </c>
      <c r="AF27" s="7" t="s">
        <v>73</v>
      </c>
      <c r="AG27" s="8">
        <f t="shared" si="5"/>
        <v>-1.5599999999999952</v>
      </c>
      <c r="AI27" s="9" t="s">
        <v>11</v>
      </c>
      <c r="AJ27" s="10" t="s">
        <v>19</v>
      </c>
      <c r="AO27" s="5">
        <f t="array" ref="AO27:AO31">TRANSPOSE(BC3:BG3)</f>
        <v>25.000000000000004</v>
      </c>
    </row>
    <row r="28" spans="1:42" x14ac:dyDescent="0.25">
      <c r="AF28" s="7" t="s">
        <v>85</v>
      </c>
      <c r="AG28" s="8">
        <f>-SUM(AG29:AG32)</f>
        <v>-11.359999999999996</v>
      </c>
      <c r="AJ28" s="10" t="s">
        <v>47</v>
      </c>
      <c r="AO28" s="5">
        <v>25.600000000000012</v>
      </c>
    </row>
    <row r="29" spans="1:42" x14ac:dyDescent="0.25">
      <c r="A29" s="3" t="s">
        <v>78</v>
      </c>
      <c r="B29" s="3">
        <v>1</v>
      </c>
      <c r="C29" s="3">
        <v>2</v>
      </c>
      <c r="D29" s="3">
        <v>3</v>
      </c>
      <c r="E29" s="3">
        <v>4</v>
      </c>
      <c r="F29" s="3">
        <v>5</v>
      </c>
      <c r="G29" s="3">
        <v>6</v>
      </c>
      <c r="H29" s="3">
        <v>7</v>
      </c>
      <c r="I29" s="3">
        <v>8</v>
      </c>
      <c r="J29" s="3">
        <v>9</v>
      </c>
      <c r="K29" s="3">
        <v>10</v>
      </c>
      <c r="L29" s="3">
        <v>11</v>
      </c>
      <c r="M29" s="3">
        <v>12</v>
      </c>
      <c r="N29" s="3">
        <v>13</v>
      </c>
      <c r="O29" s="3">
        <v>14</v>
      </c>
      <c r="P29" s="3">
        <v>15</v>
      </c>
      <c r="Q29" s="3">
        <v>16</v>
      </c>
      <c r="R29" s="3">
        <v>17</v>
      </c>
      <c r="S29" s="3">
        <v>18</v>
      </c>
      <c r="T29" s="3">
        <v>19</v>
      </c>
      <c r="U29" s="3">
        <v>20</v>
      </c>
      <c r="V29" s="3">
        <v>21</v>
      </c>
      <c r="W29" s="3">
        <v>22</v>
      </c>
      <c r="X29" s="3">
        <v>23</v>
      </c>
      <c r="Y29" s="3">
        <v>24</v>
      </c>
      <c r="Z29" s="3">
        <v>25</v>
      </c>
      <c r="AF29" s="7" t="s">
        <v>74</v>
      </c>
      <c r="AG29" s="8">
        <f>AE23</f>
        <v>-5.3599999999999994</v>
      </c>
      <c r="AJ29" s="10" t="s">
        <v>27</v>
      </c>
      <c r="AO29" s="5">
        <v>25.800000000000008</v>
      </c>
    </row>
    <row r="30" spans="1:42" x14ac:dyDescent="0.25">
      <c r="A30" s="3">
        <v>1</v>
      </c>
      <c r="B30" s="5">
        <f t="array" ref="B30:Z54">MINVERSE(x)</f>
        <v>3.9999999999999959E-2</v>
      </c>
      <c r="C30" s="5">
        <v>4.0000000000000063E-2</v>
      </c>
      <c r="D30" s="5">
        <v>4.0000000000000015E-2</v>
      </c>
      <c r="E30" s="5">
        <v>3.999999999999998E-2</v>
      </c>
      <c r="F30" s="5">
        <v>3.9999999999999952E-2</v>
      </c>
      <c r="G30" s="5">
        <v>4.0000000000000042E-2</v>
      </c>
      <c r="H30" s="5">
        <v>3.9999999999999952E-2</v>
      </c>
      <c r="I30" s="5">
        <v>4.0000000000000036E-2</v>
      </c>
      <c r="J30" s="5">
        <v>4.0000000000000008E-2</v>
      </c>
      <c r="K30" s="5">
        <v>4.0000000000000084E-2</v>
      </c>
      <c r="L30" s="5">
        <v>3.9999999999999925E-2</v>
      </c>
      <c r="M30" s="5">
        <v>4.0000000000000015E-2</v>
      </c>
      <c r="N30" s="5">
        <v>4.000000000000007E-2</v>
      </c>
      <c r="O30" s="5">
        <v>4.0000000000000022E-2</v>
      </c>
      <c r="P30" s="5">
        <v>3.9999999999999938E-2</v>
      </c>
      <c r="Q30" s="5">
        <v>4.0000000000000084E-2</v>
      </c>
      <c r="R30" s="5">
        <v>4.0000000000000063E-2</v>
      </c>
      <c r="S30" s="5">
        <v>4.0000000000000022E-2</v>
      </c>
      <c r="T30" s="5">
        <v>3.999999999999998E-2</v>
      </c>
      <c r="U30" s="5">
        <v>4.0000000000000049E-2</v>
      </c>
      <c r="V30" s="5">
        <v>3.9999999999999931E-2</v>
      </c>
      <c r="W30" s="5">
        <v>3.999999999999998E-2</v>
      </c>
      <c r="X30" s="5">
        <v>3.9999999999999987E-2</v>
      </c>
      <c r="Y30" s="5">
        <v>4.0000000000000056E-2</v>
      </c>
      <c r="Z30" s="5">
        <v>4.0000000000000042E-2</v>
      </c>
      <c r="AF30" s="7" t="s">
        <v>75</v>
      </c>
      <c r="AG30" s="8">
        <f t="shared" ref="AG30:AG32" si="6">AE24</f>
        <v>3.9999999999997371E-2</v>
      </c>
      <c r="AJ30" s="10" t="s">
        <v>48</v>
      </c>
      <c r="AO30" s="5">
        <v>25</v>
      </c>
    </row>
    <row r="31" spans="1:42" x14ac:dyDescent="0.25">
      <c r="A31" s="3">
        <v>2</v>
      </c>
      <c r="B31" s="5">
        <v>-4.0000000000000008E-2</v>
      </c>
      <c r="C31" s="5">
        <v>0.16000000000000003</v>
      </c>
      <c r="D31" s="5">
        <v>-4.0000000000000008E-2</v>
      </c>
      <c r="E31" s="5">
        <v>-3.9999999999999911E-2</v>
      </c>
      <c r="F31" s="5">
        <v>-3.9999999999999952E-2</v>
      </c>
      <c r="G31" s="5">
        <v>-3.999999999999998E-2</v>
      </c>
      <c r="H31" s="5">
        <v>0.15999999999999992</v>
      </c>
      <c r="I31" s="5">
        <v>-3.9999999999999952E-2</v>
      </c>
      <c r="J31" s="5">
        <v>-3.999999999999998E-2</v>
      </c>
      <c r="K31" s="5">
        <v>-4.0000000000000022E-2</v>
      </c>
      <c r="L31" s="5">
        <v>-4.0000000000000036E-2</v>
      </c>
      <c r="M31" s="5">
        <v>0.15999999999999989</v>
      </c>
      <c r="N31" s="5">
        <v>-3.9999999999999966E-2</v>
      </c>
      <c r="O31" s="5">
        <v>-4.0000000000000126E-2</v>
      </c>
      <c r="P31" s="5">
        <v>-4.0000000000000029E-2</v>
      </c>
      <c r="Q31" s="5">
        <v>-4.0000000000000077E-2</v>
      </c>
      <c r="R31" s="5">
        <v>0.16000000000000003</v>
      </c>
      <c r="S31" s="5">
        <v>-0.04</v>
      </c>
      <c r="T31" s="5">
        <v>-3.9999999999999966E-2</v>
      </c>
      <c r="U31" s="5">
        <v>-4.0000000000000042E-2</v>
      </c>
      <c r="V31" s="5">
        <v>-3.9999999999999994E-2</v>
      </c>
      <c r="W31" s="5">
        <v>0.15999999999999998</v>
      </c>
      <c r="X31" s="5">
        <v>-4.0000000000000022E-2</v>
      </c>
      <c r="Y31" s="5">
        <v>-4.0000000000000008E-2</v>
      </c>
      <c r="Z31" s="5">
        <v>-4.0000000000000077E-2</v>
      </c>
      <c r="AF31" s="7" t="s">
        <v>76</v>
      </c>
      <c r="AG31" s="8">
        <f t="shared" si="6"/>
        <v>5.6400000000000015</v>
      </c>
      <c r="AJ31" s="10" t="s">
        <v>35</v>
      </c>
      <c r="AO31" s="5">
        <v>23.400000000000013</v>
      </c>
    </row>
    <row r="32" spans="1:42" ht="27" x14ac:dyDescent="0.25">
      <c r="A32" s="3">
        <v>3</v>
      </c>
      <c r="B32" s="5">
        <v>-4.0000000000000153E-2</v>
      </c>
      <c r="C32" s="5">
        <v>-4.0000000000000029E-2</v>
      </c>
      <c r="D32" s="5">
        <v>0.15999999999999992</v>
      </c>
      <c r="E32" s="5">
        <v>-3.9999999999999925E-2</v>
      </c>
      <c r="F32" s="5">
        <v>-4.0000000000000098E-2</v>
      </c>
      <c r="G32" s="5">
        <v>-4.0000000000000056E-2</v>
      </c>
      <c r="H32" s="5">
        <v>-4.0000000000000008E-2</v>
      </c>
      <c r="I32" s="5">
        <v>0.15999999999999995</v>
      </c>
      <c r="J32" s="5">
        <v>-4.0000000000000126E-2</v>
      </c>
      <c r="K32" s="5">
        <v>-4.0000000000000098E-2</v>
      </c>
      <c r="L32" s="5">
        <v>-4.0000000000000098E-2</v>
      </c>
      <c r="M32" s="5">
        <v>-4.0000000000000008E-2</v>
      </c>
      <c r="N32" s="5">
        <v>0.16</v>
      </c>
      <c r="O32" s="5">
        <v>-3.9999999999999973E-2</v>
      </c>
      <c r="P32" s="5">
        <v>-3.9999999999999959E-2</v>
      </c>
      <c r="Q32" s="5">
        <v>-3.9999999999999897E-2</v>
      </c>
      <c r="R32" s="5">
        <v>-4.0000000000000077E-2</v>
      </c>
      <c r="S32" s="5">
        <v>0.15999999999999998</v>
      </c>
      <c r="T32" s="5">
        <v>-3.9999999999999987E-2</v>
      </c>
      <c r="U32" s="5">
        <v>-3.9999999999999945E-2</v>
      </c>
      <c r="V32" s="5">
        <v>-4.0000000000000036E-2</v>
      </c>
      <c r="W32" s="5">
        <v>-3.999999999999998E-2</v>
      </c>
      <c r="X32" s="5">
        <v>0.15999999999999998</v>
      </c>
      <c r="Y32" s="5">
        <v>-4.0000000000000063E-2</v>
      </c>
      <c r="Z32" s="5">
        <v>-4.0000000000000008E-2</v>
      </c>
      <c r="AF32" s="7" t="s">
        <v>77</v>
      </c>
      <c r="AG32" s="8">
        <f t="shared" si="6"/>
        <v>11.039999999999997</v>
      </c>
      <c r="AI32" s="9" t="s">
        <v>12</v>
      </c>
      <c r="AJ32" s="10" t="s">
        <v>20</v>
      </c>
      <c r="AP32" s="5">
        <f t="array" ref="AP32:AP36">TRANSPOSE(BH3:BL3)</f>
        <v>13.600000000000012</v>
      </c>
    </row>
    <row r="33" spans="1:42" x14ac:dyDescent="0.25">
      <c r="A33" s="3">
        <v>4</v>
      </c>
      <c r="B33" s="5">
        <v>-4.0000000000000063E-2</v>
      </c>
      <c r="C33" s="5">
        <v>-4.000000000000007E-2</v>
      </c>
      <c r="D33" s="5">
        <v>-4.0000000000000022E-2</v>
      </c>
      <c r="E33" s="5">
        <v>0.15999999999999986</v>
      </c>
      <c r="F33" s="5">
        <v>-4.0000000000000133E-2</v>
      </c>
      <c r="G33" s="5">
        <v>-4.0000000000000084E-2</v>
      </c>
      <c r="H33" s="5">
        <v>-3.9999999999999966E-2</v>
      </c>
      <c r="I33" s="5">
        <v>-3.999999999999998E-2</v>
      </c>
      <c r="J33" s="5">
        <v>0.15999999999999989</v>
      </c>
      <c r="K33" s="5">
        <v>-3.9999999999999987E-2</v>
      </c>
      <c r="L33" s="5">
        <v>-4.0000000000000049E-2</v>
      </c>
      <c r="M33" s="5">
        <v>-3.9999999999999925E-2</v>
      </c>
      <c r="N33" s="5">
        <v>-3.9999999999999973E-2</v>
      </c>
      <c r="O33" s="5">
        <v>0.16000000000000006</v>
      </c>
      <c r="P33" s="5">
        <v>-3.9999999999999925E-2</v>
      </c>
      <c r="Q33" s="5">
        <v>-3.9999999999999966E-2</v>
      </c>
      <c r="R33" s="5">
        <v>-4.0000000000000022E-2</v>
      </c>
      <c r="S33" s="5">
        <v>-3.9999999999999994E-2</v>
      </c>
      <c r="T33" s="5">
        <v>0.15999999999999986</v>
      </c>
      <c r="U33" s="5">
        <v>-3.9999999999999945E-2</v>
      </c>
      <c r="V33" s="5">
        <v>-3.9999999999999959E-2</v>
      </c>
      <c r="W33" s="5">
        <v>-4.0000000000000029E-2</v>
      </c>
      <c r="X33" s="5">
        <v>-3.9999999999999925E-2</v>
      </c>
      <c r="Y33" s="5">
        <v>0.15999999999999995</v>
      </c>
      <c r="Z33" s="5">
        <v>-3.9999999999999973E-2</v>
      </c>
      <c r="AJ33" s="10" t="s">
        <v>49</v>
      </c>
      <c r="AP33" s="5">
        <v>19.600000000000009</v>
      </c>
    </row>
    <row r="34" spans="1:42" x14ac:dyDescent="0.25">
      <c r="A34" s="3">
        <v>5</v>
      </c>
      <c r="B34" s="5">
        <v>-3.9999999999999869E-2</v>
      </c>
      <c r="C34" s="5">
        <v>-3.9999999999999994E-2</v>
      </c>
      <c r="D34" s="5">
        <v>-3.9999999999999911E-2</v>
      </c>
      <c r="E34" s="5">
        <v>-4.0000000000000098E-2</v>
      </c>
      <c r="F34" s="5">
        <v>0.16</v>
      </c>
      <c r="G34" s="5">
        <v>-3.999999999999998E-2</v>
      </c>
      <c r="H34" s="5">
        <v>-4.0000000000000119E-2</v>
      </c>
      <c r="I34" s="5">
        <v>-4.0000000000000188E-2</v>
      </c>
      <c r="J34" s="5">
        <v>-3.9999999999999883E-2</v>
      </c>
      <c r="K34" s="5">
        <v>0.15999999999999998</v>
      </c>
      <c r="L34" s="5">
        <v>-3.9999999999999813E-2</v>
      </c>
      <c r="M34" s="5">
        <v>-3.9999999999999911E-2</v>
      </c>
      <c r="N34" s="5">
        <v>-3.9999999999999973E-2</v>
      </c>
      <c r="O34" s="5">
        <v>-3.999999999999998E-2</v>
      </c>
      <c r="P34" s="5">
        <v>0.15999999999999995</v>
      </c>
      <c r="Q34" s="5">
        <v>-3.9999999999999994E-2</v>
      </c>
      <c r="R34" s="5">
        <v>-4.0000000000000036E-2</v>
      </c>
      <c r="S34" s="5">
        <v>-4.000000000000007E-2</v>
      </c>
      <c r="T34" s="5">
        <v>-3.9999999999999994E-2</v>
      </c>
      <c r="U34" s="5">
        <v>0.15999999999999998</v>
      </c>
      <c r="V34" s="5">
        <v>-4.0000000000000008E-2</v>
      </c>
      <c r="W34" s="5">
        <v>-3.9999999999999945E-2</v>
      </c>
      <c r="X34" s="5">
        <v>-3.9999999999999994E-2</v>
      </c>
      <c r="Y34" s="5">
        <v>-3.9999999999999834E-2</v>
      </c>
      <c r="Z34" s="5">
        <v>0.15999999999999998</v>
      </c>
      <c r="AJ34" s="10" t="s">
        <v>28</v>
      </c>
      <c r="AP34" s="5">
        <v>25.000000000000007</v>
      </c>
    </row>
    <row r="35" spans="1:42" x14ac:dyDescent="0.25">
      <c r="A35" s="3">
        <v>6</v>
      </c>
      <c r="B35" s="5">
        <v>-3.9999999999999931E-2</v>
      </c>
      <c r="C35" s="5">
        <v>0.15999999999999989</v>
      </c>
      <c r="D35" s="5">
        <v>-4.000000000000007E-2</v>
      </c>
      <c r="E35" s="5">
        <v>-4.0000000000000049E-2</v>
      </c>
      <c r="F35" s="5">
        <v>-4.0000000000000049E-2</v>
      </c>
      <c r="G35" s="5">
        <v>-4.0000000000000112E-2</v>
      </c>
      <c r="H35" s="5">
        <v>-4.0000000000000063E-2</v>
      </c>
      <c r="I35" s="5">
        <v>-4.0000000000000147E-2</v>
      </c>
      <c r="J35" s="5">
        <v>0.15999999999999992</v>
      </c>
      <c r="K35" s="5">
        <v>-4.0000000000000015E-2</v>
      </c>
      <c r="L35" s="5">
        <v>0.16000000000000023</v>
      </c>
      <c r="M35" s="5">
        <v>-3.9999999999999945E-2</v>
      </c>
      <c r="N35" s="5">
        <v>-3.9999999999999973E-2</v>
      </c>
      <c r="O35" s="5">
        <v>-3.9999999999999966E-2</v>
      </c>
      <c r="P35" s="5">
        <v>-4.0000000000000036E-2</v>
      </c>
      <c r="Q35" s="5">
        <v>-3.9999999999999959E-2</v>
      </c>
      <c r="R35" s="5">
        <v>-4.0000000000000077E-2</v>
      </c>
      <c r="S35" s="5">
        <v>0.15999999999999992</v>
      </c>
      <c r="T35" s="5">
        <v>-4.0000000000000091E-2</v>
      </c>
      <c r="U35" s="5">
        <v>-3.9999999999999925E-2</v>
      </c>
      <c r="V35" s="5">
        <v>-4.0000000000000056E-2</v>
      </c>
      <c r="W35" s="5">
        <v>-3.999999999999998E-2</v>
      </c>
      <c r="X35" s="5">
        <v>-0.04</v>
      </c>
      <c r="Y35" s="5">
        <v>-4.0000000000000029E-2</v>
      </c>
      <c r="Z35" s="5">
        <v>0.15999999999999998</v>
      </c>
      <c r="AJ35" s="10" t="s">
        <v>50</v>
      </c>
      <c r="AP35" s="5">
        <v>30.600000000000009</v>
      </c>
    </row>
    <row r="36" spans="1:42" x14ac:dyDescent="0.25">
      <c r="A36" s="3">
        <v>7</v>
      </c>
      <c r="B36" s="5">
        <v>-3.9999999999999883E-2</v>
      </c>
      <c r="C36" s="5">
        <v>-3.9999999999999973E-2</v>
      </c>
      <c r="D36" s="5">
        <v>0.16000000000000006</v>
      </c>
      <c r="E36" s="5">
        <v>-4.0000000000000091E-2</v>
      </c>
      <c r="F36" s="5">
        <v>-3.9999999999999959E-2</v>
      </c>
      <c r="G36" s="5">
        <v>-3.9999999999999959E-2</v>
      </c>
      <c r="H36" s="5">
        <v>-3.9999999999999959E-2</v>
      </c>
      <c r="I36" s="5">
        <v>-3.9999999999999925E-2</v>
      </c>
      <c r="J36" s="5">
        <v>-3.9999999999999876E-2</v>
      </c>
      <c r="K36" s="5">
        <v>0.16000000000000006</v>
      </c>
      <c r="L36" s="5">
        <v>-3.9999999999999925E-2</v>
      </c>
      <c r="M36" s="5">
        <v>0.16000000000000006</v>
      </c>
      <c r="N36" s="5">
        <v>-0.04</v>
      </c>
      <c r="O36" s="5">
        <v>-3.9999999999999925E-2</v>
      </c>
      <c r="P36" s="5">
        <v>-3.9999999999999904E-2</v>
      </c>
      <c r="Q36" s="5">
        <v>-4.000000000000007E-2</v>
      </c>
      <c r="R36" s="5">
        <v>-4.0000000000000015E-2</v>
      </c>
      <c r="S36" s="5">
        <v>-3.9999999999999994E-2</v>
      </c>
      <c r="T36" s="5">
        <v>0.16</v>
      </c>
      <c r="U36" s="5">
        <v>-4.0000000000000063E-2</v>
      </c>
      <c r="V36" s="5">
        <v>0.16</v>
      </c>
      <c r="W36" s="5">
        <v>-4.0000000000000036E-2</v>
      </c>
      <c r="X36" s="5">
        <v>-3.9999999999999952E-2</v>
      </c>
      <c r="Y36" s="5">
        <v>-4.0000000000000063E-2</v>
      </c>
      <c r="Z36" s="5">
        <v>-3.9999999999999987E-2</v>
      </c>
      <c r="AJ36" s="10" t="s">
        <v>36</v>
      </c>
      <c r="AP36" s="5">
        <v>36.000000000000007</v>
      </c>
    </row>
    <row r="37" spans="1:42" x14ac:dyDescent="0.25">
      <c r="A37" s="3">
        <v>8</v>
      </c>
      <c r="B37" s="5">
        <v>-3.9999999999999966E-2</v>
      </c>
      <c r="C37" s="5">
        <v>-3.9999999999999925E-2</v>
      </c>
      <c r="D37" s="5">
        <v>-3.9999999999999945E-2</v>
      </c>
      <c r="E37" s="5">
        <v>0.16000000000000017</v>
      </c>
      <c r="F37" s="5">
        <v>-3.9999999999999883E-2</v>
      </c>
      <c r="G37" s="5">
        <v>0.16000000000000011</v>
      </c>
      <c r="H37" s="5">
        <v>-3.9999999999999966E-2</v>
      </c>
      <c r="I37" s="5">
        <v>-4.0000000000000049E-2</v>
      </c>
      <c r="J37" s="5">
        <v>-3.9999999999999938E-2</v>
      </c>
      <c r="K37" s="5">
        <v>-4.0000000000000042E-2</v>
      </c>
      <c r="L37" s="5">
        <v>-4.0000000000000091E-2</v>
      </c>
      <c r="M37" s="5">
        <v>-4.000000000000007E-2</v>
      </c>
      <c r="N37" s="5">
        <v>0.15999999999999998</v>
      </c>
      <c r="O37" s="5">
        <v>-3.999999999999998E-2</v>
      </c>
      <c r="P37" s="5">
        <v>-4.0000000000000084E-2</v>
      </c>
      <c r="Q37" s="5">
        <v>-4.0000000000000063E-2</v>
      </c>
      <c r="R37" s="5">
        <v>-3.9999999999999862E-2</v>
      </c>
      <c r="S37" s="5">
        <v>-3.9999999999999904E-2</v>
      </c>
      <c r="T37" s="5">
        <v>-3.9999999999999883E-2</v>
      </c>
      <c r="U37" s="5">
        <v>0.16</v>
      </c>
      <c r="V37" s="5">
        <v>-4.0000000000000042E-2</v>
      </c>
      <c r="W37" s="5">
        <v>0.16000000000000003</v>
      </c>
      <c r="X37" s="5">
        <v>-4.000000000000007E-2</v>
      </c>
      <c r="Y37" s="5">
        <v>-3.9999999999999897E-2</v>
      </c>
      <c r="Z37" s="5">
        <v>-3.9999999999999966E-2</v>
      </c>
    </row>
    <row r="38" spans="1:42" x14ac:dyDescent="0.25">
      <c r="A38" s="3">
        <v>9</v>
      </c>
      <c r="B38" s="5">
        <v>-0.04</v>
      </c>
      <c r="C38" s="5">
        <v>-3.9999999999999994E-2</v>
      </c>
      <c r="D38" s="5">
        <v>-4.0000000000000036E-2</v>
      </c>
      <c r="E38" s="5">
        <v>-3.9999999999999994E-2</v>
      </c>
      <c r="F38" s="5">
        <v>0.15999999999999998</v>
      </c>
      <c r="G38" s="5">
        <v>-0.04</v>
      </c>
      <c r="H38" s="5">
        <v>0.16000000000000006</v>
      </c>
      <c r="I38" s="5">
        <v>-3.9999999999999883E-2</v>
      </c>
      <c r="J38" s="5">
        <v>-4.0000000000000022E-2</v>
      </c>
      <c r="K38" s="5">
        <v>-3.9999999999999945E-2</v>
      </c>
      <c r="L38" s="5">
        <v>-4.0000000000000216E-2</v>
      </c>
      <c r="M38" s="5">
        <v>-3.999999999999998E-2</v>
      </c>
      <c r="N38" s="5">
        <v>-4.0000000000000022E-2</v>
      </c>
      <c r="O38" s="5">
        <v>0.15999999999999998</v>
      </c>
      <c r="P38" s="5">
        <v>-3.9999999999999973E-2</v>
      </c>
      <c r="Q38" s="5">
        <v>0.16</v>
      </c>
      <c r="R38" s="5">
        <v>-3.9999999999999973E-2</v>
      </c>
      <c r="S38" s="5">
        <v>-3.9999999999999987E-2</v>
      </c>
      <c r="T38" s="5">
        <v>-4.0000000000000015E-2</v>
      </c>
      <c r="U38" s="5">
        <v>-4.0000000000000008E-2</v>
      </c>
      <c r="V38" s="5">
        <v>-3.9999999999999959E-2</v>
      </c>
      <c r="W38" s="5">
        <v>-4.0000000000000036E-2</v>
      </c>
      <c r="X38" s="5">
        <v>0.16</v>
      </c>
      <c r="Y38" s="5">
        <v>-4.0000000000000036E-2</v>
      </c>
      <c r="Z38" s="5">
        <v>-3.999999999999998E-2</v>
      </c>
    </row>
    <row r="39" spans="1:42" x14ac:dyDescent="0.25">
      <c r="A39" s="3">
        <v>10</v>
      </c>
      <c r="B39" s="5">
        <v>-3.9999999999999897E-2</v>
      </c>
      <c r="C39" s="5">
        <v>0.16000000000000006</v>
      </c>
      <c r="D39" s="5">
        <v>-3.9999999999999973E-2</v>
      </c>
      <c r="E39" s="5">
        <v>-4.0000000000000036E-2</v>
      </c>
      <c r="F39" s="5">
        <v>-3.9999999999999925E-2</v>
      </c>
      <c r="G39" s="5">
        <v>-3.9999999999999931E-2</v>
      </c>
      <c r="H39" s="5">
        <v>-3.9999999999999945E-2</v>
      </c>
      <c r="I39" s="5">
        <v>0.16000000000000006</v>
      </c>
      <c r="J39" s="5">
        <v>-3.9999999999999904E-2</v>
      </c>
      <c r="K39" s="5">
        <v>-3.9999999999999952E-2</v>
      </c>
      <c r="L39" s="5">
        <v>-4.0000000000000147E-2</v>
      </c>
      <c r="M39" s="5">
        <v>-4.0000000000000008E-2</v>
      </c>
      <c r="N39" s="5">
        <v>-4.0000000000000063E-2</v>
      </c>
      <c r="O39" s="5">
        <v>0.16</v>
      </c>
      <c r="P39" s="5">
        <v>-4.0000000000000015E-2</v>
      </c>
      <c r="Q39" s="5">
        <v>-3.9999999999999987E-2</v>
      </c>
      <c r="R39" s="5">
        <v>-3.9999999999999925E-2</v>
      </c>
      <c r="S39" s="5">
        <v>-3.9999999999999925E-2</v>
      </c>
      <c r="T39" s="5">
        <v>-3.9999999999999925E-2</v>
      </c>
      <c r="U39" s="5">
        <v>0.16</v>
      </c>
      <c r="V39" s="5">
        <v>0.16000000000000003</v>
      </c>
      <c r="W39" s="5">
        <v>-3.9999999999999925E-2</v>
      </c>
      <c r="X39" s="5">
        <v>-3.9999999999999973E-2</v>
      </c>
      <c r="Y39" s="5">
        <v>-3.9999999999999973E-2</v>
      </c>
      <c r="Z39" s="5">
        <v>-3.9999999999999952E-2</v>
      </c>
    </row>
    <row r="40" spans="1:42" x14ac:dyDescent="0.25">
      <c r="A40" s="3">
        <v>11</v>
      </c>
      <c r="B40" s="5">
        <v>-3.9999999999999987E-2</v>
      </c>
      <c r="C40" s="5">
        <v>-3.9999999999999945E-2</v>
      </c>
      <c r="D40" s="5">
        <v>0.16000000000000003</v>
      </c>
      <c r="E40" s="5">
        <v>-3.9999999999999966E-2</v>
      </c>
      <c r="F40" s="5">
        <v>-3.9999999999999925E-2</v>
      </c>
      <c r="G40" s="5">
        <v>-3.9999999999999966E-2</v>
      </c>
      <c r="H40" s="5">
        <v>-4.0000000000000042E-2</v>
      </c>
      <c r="I40" s="5">
        <v>-3.9999999999999966E-2</v>
      </c>
      <c r="J40" s="5">
        <v>0.16</v>
      </c>
      <c r="K40" s="5">
        <v>-4.0000000000000008E-2</v>
      </c>
      <c r="L40" s="5">
        <v>-4.0000000000000015E-2</v>
      </c>
      <c r="M40" s="5">
        <v>-4.0000000000000049E-2</v>
      </c>
      <c r="N40" s="5">
        <v>-4.000000000000007E-2</v>
      </c>
      <c r="O40" s="5">
        <v>-4.0000000000000112E-2</v>
      </c>
      <c r="P40" s="5">
        <v>0.15999999999999989</v>
      </c>
      <c r="Q40" s="5">
        <v>0.16</v>
      </c>
      <c r="R40" s="5">
        <v>-3.999999999999989E-2</v>
      </c>
      <c r="S40" s="5">
        <v>-3.9999999999999959E-2</v>
      </c>
      <c r="T40" s="5">
        <v>-3.9999999999999876E-2</v>
      </c>
      <c r="U40" s="5">
        <v>-4.0000000000000015E-2</v>
      </c>
      <c r="V40" s="5">
        <v>-3.9999999999999952E-2</v>
      </c>
      <c r="W40" s="5">
        <v>0.16000000000000003</v>
      </c>
      <c r="X40" s="5">
        <v>-4.0000000000000029E-2</v>
      </c>
      <c r="Y40" s="5">
        <v>-3.9999999999999931E-2</v>
      </c>
      <c r="Z40" s="5">
        <v>-3.9999999999999994E-2</v>
      </c>
    </row>
    <row r="41" spans="1:42" x14ac:dyDescent="0.25">
      <c r="A41" s="3">
        <v>12</v>
      </c>
      <c r="B41" s="5">
        <v>-4.0000000000000063E-2</v>
      </c>
      <c r="C41" s="5">
        <v>-4.0000000000000015E-2</v>
      </c>
      <c r="D41" s="5">
        <v>-3.9999999999999966E-2</v>
      </c>
      <c r="E41" s="5">
        <v>0.16</v>
      </c>
      <c r="F41" s="5">
        <v>-4.0000000000000049E-2</v>
      </c>
      <c r="G41" s="5">
        <v>-0.04</v>
      </c>
      <c r="H41" s="5">
        <v>-4.0000000000000049E-2</v>
      </c>
      <c r="I41" s="5">
        <v>-4.0000000000000015E-2</v>
      </c>
      <c r="J41" s="5">
        <v>-4.0000000000000015E-2</v>
      </c>
      <c r="K41" s="5">
        <v>0.16</v>
      </c>
      <c r="L41" s="5">
        <v>0.16000000000000017</v>
      </c>
      <c r="M41" s="5">
        <v>-0.04</v>
      </c>
      <c r="N41" s="5">
        <v>-3.9999999999999952E-2</v>
      </c>
      <c r="O41" s="5">
        <v>-3.9999999999999973E-2</v>
      </c>
      <c r="P41" s="5">
        <v>-3.9999999999999918E-2</v>
      </c>
      <c r="Q41" s="5">
        <v>-4.0000000000000029E-2</v>
      </c>
      <c r="R41" s="5">
        <v>0.15999999999999992</v>
      </c>
      <c r="S41" s="5">
        <v>-4.0000000000000042E-2</v>
      </c>
      <c r="T41" s="5">
        <v>-4.0000000000000015E-2</v>
      </c>
      <c r="U41" s="5">
        <v>-4.000000000000007E-2</v>
      </c>
      <c r="V41" s="5">
        <v>-3.9999999999999994E-2</v>
      </c>
      <c r="W41" s="5">
        <v>-4.0000000000000049E-2</v>
      </c>
      <c r="X41" s="5">
        <v>0.16</v>
      </c>
      <c r="Y41" s="5">
        <v>-4.0000000000000022E-2</v>
      </c>
      <c r="Z41" s="5">
        <v>-4.0000000000000077E-2</v>
      </c>
    </row>
    <row r="42" spans="1:42" x14ac:dyDescent="0.25">
      <c r="A42" s="3">
        <v>13</v>
      </c>
      <c r="B42" s="5">
        <v>-4.0000000000000119E-2</v>
      </c>
      <c r="C42" s="5">
        <v>-3.9999999999999987E-2</v>
      </c>
      <c r="D42" s="5">
        <v>-4.0000000000000063E-2</v>
      </c>
      <c r="E42" s="5">
        <v>-3.9999999999999959E-2</v>
      </c>
      <c r="F42" s="5">
        <v>0.15999999999999995</v>
      </c>
      <c r="G42" s="5">
        <v>0.15999999999999998</v>
      </c>
      <c r="H42" s="5">
        <v>-3.9999999999999959E-2</v>
      </c>
      <c r="I42" s="5">
        <v>-3.9999999999999918E-2</v>
      </c>
      <c r="J42" s="5">
        <v>-4.0000000000000112E-2</v>
      </c>
      <c r="K42" s="5">
        <v>-4.0000000000000015E-2</v>
      </c>
      <c r="L42" s="5">
        <v>-4.0000000000000029E-2</v>
      </c>
      <c r="M42" s="5">
        <v>0.15999999999999998</v>
      </c>
      <c r="N42" s="5">
        <v>-3.9999999999999973E-2</v>
      </c>
      <c r="O42" s="5">
        <v>-3.9999999999999959E-2</v>
      </c>
      <c r="P42" s="5">
        <v>-3.9999999999999987E-2</v>
      </c>
      <c r="Q42" s="5">
        <v>-3.9999999999999959E-2</v>
      </c>
      <c r="R42" s="5">
        <v>-4.0000000000000036E-2</v>
      </c>
      <c r="S42" s="5">
        <v>0.16</v>
      </c>
      <c r="T42" s="5">
        <v>-4.000000000000007E-2</v>
      </c>
      <c r="U42" s="5">
        <v>-3.9999999999999945E-2</v>
      </c>
      <c r="V42" s="5">
        <v>-4.0000000000000063E-2</v>
      </c>
      <c r="W42" s="5">
        <v>-4.0000000000000029E-2</v>
      </c>
      <c r="X42" s="5">
        <v>-4.0000000000000015E-2</v>
      </c>
      <c r="Y42" s="5">
        <v>0.15999999999999992</v>
      </c>
      <c r="Z42" s="5">
        <v>-3.9999999999999918E-2</v>
      </c>
    </row>
    <row r="43" spans="1:42" x14ac:dyDescent="0.25">
      <c r="A43" s="3">
        <v>14</v>
      </c>
      <c r="B43" s="5">
        <v>-3.9999999999999994E-2</v>
      </c>
      <c r="C43" s="5">
        <v>-4.0000000000000015E-2</v>
      </c>
      <c r="D43" s="5">
        <v>-3.9999999999999987E-2</v>
      </c>
      <c r="E43" s="5">
        <v>-3.9999999999999994E-2</v>
      </c>
      <c r="F43" s="5">
        <v>-3.9999999999999959E-2</v>
      </c>
      <c r="G43" s="5">
        <v>0.16000000000000003</v>
      </c>
      <c r="H43" s="5">
        <v>0.16000000000000009</v>
      </c>
      <c r="I43" s="5">
        <v>0.16000000000000003</v>
      </c>
      <c r="J43" s="5">
        <v>0.16000000000000006</v>
      </c>
      <c r="K43" s="5">
        <v>0.16000000000000003</v>
      </c>
      <c r="L43" s="5">
        <v>-3.9999999999999911E-2</v>
      </c>
      <c r="M43" s="5">
        <v>-4.0000000000000008E-2</v>
      </c>
      <c r="N43" s="5">
        <v>-3.9999999999999973E-2</v>
      </c>
      <c r="O43" s="5">
        <v>-3.9999999999999883E-2</v>
      </c>
      <c r="P43" s="5">
        <v>-3.9999999999999931E-2</v>
      </c>
      <c r="Q43" s="5">
        <v>-4.0000000000000098E-2</v>
      </c>
      <c r="R43" s="5">
        <v>-4.0000000000000036E-2</v>
      </c>
      <c r="S43" s="5">
        <v>-4.0000000000000015E-2</v>
      </c>
      <c r="T43" s="5">
        <v>-3.9999999999999952E-2</v>
      </c>
      <c r="U43" s="5">
        <v>-4.0000000000000056E-2</v>
      </c>
      <c r="V43" s="5">
        <v>-3.9999999999999994E-2</v>
      </c>
      <c r="W43" s="5">
        <v>-3.9999999999999987E-2</v>
      </c>
      <c r="X43" s="5">
        <v>-3.9999999999999994E-2</v>
      </c>
      <c r="Y43" s="5">
        <v>-4.0000000000000029E-2</v>
      </c>
      <c r="Z43" s="5">
        <v>-3.9999999999999987E-2</v>
      </c>
    </row>
    <row r="44" spans="1:42" x14ac:dyDescent="0.25">
      <c r="A44" s="3">
        <v>15</v>
      </c>
      <c r="B44" s="5">
        <v>-3.9999999999999925E-2</v>
      </c>
      <c r="C44" s="5">
        <v>-0.04</v>
      </c>
      <c r="D44" s="5">
        <v>-3.9999999999999966E-2</v>
      </c>
      <c r="E44" s="5">
        <v>-3.9999999999999959E-2</v>
      </c>
      <c r="F44" s="5">
        <v>-3.9999999999999987E-2</v>
      </c>
      <c r="G44" s="5">
        <v>-4.0000000000000049E-2</v>
      </c>
      <c r="H44" s="5">
        <v>-3.999999999999998E-2</v>
      </c>
      <c r="I44" s="5">
        <v>-4.0000000000000036E-2</v>
      </c>
      <c r="J44" s="5">
        <v>-4.0000000000000029E-2</v>
      </c>
      <c r="K44" s="5">
        <v>-4.0000000000000049E-2</v>
      </c>
      <c r="L44" s="5">
        <v>0.16</v>
      </c>
      <c r="M44" s="5">
        <v>0.15999999999999995</v>
      </c>
      <c r="N44" s="5">
        <v>0.15999999999999995</v>
      </c>
      <c r="O44" s="5">
        <v>0.15999999999999995</v>
      </c>
      <c r="P44" s="5">
        <v>0.16000000000000006</v>
      </c>
      <c r="Q44" s="5">
        <v>-4.0000000000000022E-2</v>
      </c>
      <c r="R44" s="5">
        <v>-4.0000000000000029E-2</v>
      </c>
      <c r="S44" s="5">
        <v>-4.0000000000000036E-2</v>
      </c>
      <c r="T44" s="5">
        <v>-3.9999999999999973E-2</v>
      </c>
      <c r="U44" s="5">
        <v>-3.9999999999999987E-2</v>
      </c>
      <c r="V44" s="5">
        <v>-3.9999999999999945E-2</v>
      </c>
      <c r="W44" s="5">
        <v>-3.9999999999999973E-2</v>
      </c>
      <c r="X44" s="5">
        <v>-3.9999999999999952E-2</v>
      </c>
      <c r="Y44" s="5">
        <v>-3.9999999999999987E-2</v>
      </c>
      <c r="Z44" s="5">
        <v>-3.9999999999999952E-2</v>
      </c>
    </row>
    <row r="45" spans="1:42" x14ac:dyDescent="0.25">
      <c r="A45" s="3">
        <v>16</v>
      </c>
      <c r="B45" s="5">
        <v>-4.0000000000000049E-2</v>
      </c>
      <c r="C45" s="5">
        <v>-4.0000000000000008E-2</v>
      </c>
      <c r="D45" s="5">
        <v>-3.9999999999999966E-2</v>
      </c>
      <c r="E45" s="5">
        <v>-3.9999999999999925E-2</v>
      </c>
      <c r="F45" s="5">
        <v>-3.999999999999998E-2</v>
      </c>
      <c r="G45" s="5">
        <v>-3.999999999999998E-2</v>
      </c>
      <c r="H45" s="5">
        <v>-4.0000000000000091E-2</v>
      </c>
      <c r="I45" s="5">
        <v>-3.9999999999999952E-2</v>
      </c>
      <c r="J45" s="5">
        <v>-4.0000000000000063E-2</v>
      </c>
      <c r="K45" s="5">
        <v>-4.0000000000000008E-2</v>
      </c>
      <c r="L45" s="5">
        <v>-3.9999999999999952E-2</v>
      </c>
      <c r="M45" s="5">
        <v>-3.9999999999999938E-2</v>
      </c>
      <c r="N45" s="5">
        <v>-4.0000000000000022E-2</v>
      </c>
      <c r="O45" s="5">
        <v>-4.0000000000000063E-2</v>
      </c>
      <c r="P45" s="5">
        <v>-4.0000000000000008E-2</v>
      </c>
      <c r="Q45" s="5">
        <v>0.16000000000000003</v>
      </c>
      <c r="R45" s="5">
        <v>0.16000000000000003</v>
      </c>
      <c r="S45" s="5">
        <v>0.16000000000000003</v>
      </c>
      <c r="T45" s="5">
        <v>0.16000000000000003</v>
      </c>
      <c r="U45" s="5">
        <v>0.16</v>
      </c>
      <c r="V45" s="5">
        <v>-4.0000000000000022E-2</v>
      </c>
      <c r="W45" s="5">
        <v>-4.0000000000000036E-2</v>
      </c>
      <c r="X45" s="5">
        <v>-4.0000000000000049E-2</v>
      </c>
      <c r="Y45" s="5">
        <v>-4.0000000000000022E-2</v>
      </c>
      <c r="Z45" s="5">
        <v>-4.0000000000000036E-2</v>
      </c>
    </row>
    <row r="46" spans="1:42" x14ac:dyDescent="0.25">
      <c r="A46" s="3">
        <v>17</v>
      </c>
      <c r="B46" s="5">
        <v>-4.0000000000000056E-2</v>
      </c>
      <c r="C46" s="5">
        <v>-3.9999999999999925E-2</v>
      </c>
      <c r="D46" s="5">
        <v>-4.0000000000000105E-2</v>
      </c>
      <c r="E46" s="5">
        <v>-4.0000000000000147E-2</v>
      </c>
      <c r="F46" s="5">
        <v>-4.0000000000000126E-2</v>
      </c>
      <c r="G46" s="5">
        <v>-3.9999999999999945E-2</v>
      </c>
      <c r="H46" s="5">
        <v>-4.0000000000000056E-2</v>
      </c>
      <c r="I46" s="5">
        <v>-4.0000000000000036E-2</v>
      </c>
      <c r="J46" s="5">
        <v>-3.9999999999999945E-2</v>
      </c>
      <c r="K46" s="5">
        <v>-3.9999999999999925E-2</v>
      </c>
      <c r="L46" s="5">
        <v>-4.0000000000000216E-2</v>
      </c>
      <c r="M46" s="5">
        <v>-3.9999999999999994E-2</v>
      </c>
      <c r="N46" s="5">
        <v>-3.9999999999999945E-2</v>
      </c>
      <c r="O46" s="5">
        <v>-4.0000000000000015E-2</v>
      </c>
      <c r="P46" s="5">
        <v>-4.0000000000000188E-2</v>
      </c>
      <c r="Q46" s="5">
        <v>-3.9999999999999855E-2</v>
      </c>
      <c r="R46" s="5">
        <v>-3.9999999999999904E-2</v>
      </c>
      <c r="S46" s="5">
        <v>-3.9999999999999966E-2</v>
      </c>
      <c r="T46" s="5">
        <v>-4.0000000000000126E-2</v>
      </c>
      <c r="U46" s="5">
        <v>-3.9999999999999966E-2</v>
      </c>
      <c r="V46" s="5">
        <v>0.15999999999999992</v>
      </c>
      <c r="W46" s="5">
        <v>0.15999999999999998</v>
      </c>
      <c r="X46" s="5">
        <v>0.15999999999999998</v>
      </c>
      <c r="Y46" s="5">
        <v>0.16000000000000009</v>
      </c>
      <c r="Z46" s="5">
        <v>0.15999999999999998</v>
      </c>
    </row>
    <row r="47" spans="1:42" x14ac:dyDescent="0.25">
      <c r="A47" s="3">
        <v>18</v>
      </c>
      <c r="B47" s="5">
        <v>-4.0000000000000112E-2</v>
      </c>
      <c r="C47" s="5">
        <v>0.16</v>
      </c>
      <c r="D47" s="5">
        <v>-3.9999999999999966E-2</v>
      </c>
      <c r="E47" s="5">
        <v>-3.9999999999999952E-2</v>
      </c>
      <c r="F47" s="5">
        <v>-4.0000000000000063E-2</v>
      </c>
      <c r="G47" s="5">
        <v>0.16000000000000006</v>
      </c>
      <c r="H47" s="5">
        <v>-3.9999999999999897E-2</v>
      </c>
      <c r="I47" s="5">
        <v>-3.9999999999999931E-2</v>
      </c>
      <c r="J47" s="5">
        <v>-4.0000000000000029E-2</v>
      </c>
      <c r="K47" s="5">
        <v>-3.9999999999999973E-2</v>
      </c>
      <c r="L47" s="5">
        <v>-4.0000000000000022E-2</v>
      </c>
      <c r="M47" s="5">
        <v>-4.0000000000000042E-2</v>
      </c>
      <c r="N47" s="5">
        <v>-3.9999999999999987E-2</v>
      </c>
      <c r="O47" s="5">
        <v>-3.999999999999998E-2</v>
      </c>
      <c r="P47" s="5">
        <v>0.16000000000000003</v>
      </c>
      <c r="Q47" s="5">
        <v>-3.9999999999999987E-2</v>
      </c>
      <c r="R47" s="5">
        <v>-4.0000000000000056E-2</v>
      </c>
      <c r="S47" s="5">
        <v>-0.04</v>
      </c>
      <c r="T47" s="5">
        <v>0.15999999999999995</v>
      </c>
      <c r="U47" s="5">
        <v>-4.0000000000000029E-2</v>
      </c>
      <c r="V47" s="5">
        <v>-3.9999999999999994E-2</v>
      </c>
      <c r="W47" s="5">
        <v>-4.0000000000000042E-2</v>
      </c>
      <c r="X47" s="5">
        <v>0.16</v>
      </c>
      <c r="Y47" s="5">
        <v>-3.9999999999999938E-2</v>
      </c>
      <c r="Z47" s="5">
        <v>-3.9999999999999959E-2</v>
      </c>
    </row>
    <row r="48" spans="1:42" x14ac:dyDescent="0.25">
      <c r="A48" s="3">
        <v>19</v>
      </c>
      <c r="B48" s="5">
        <v>-3.9999999999999973E-2</v>
      </c>
      <c r="C48" s="5">
        <v>-3.9999999999999994E-2</v>
      </c>
      <c r="D48" s="5">
        <v>0.16</v>
      </c>
      <c r="E48" s="5">
        <v>-4.0000000000000029E-2</v>
      </c>
      <c r="F48" s="5">
        <v>-0.04</v>
      </c>
      <c r="G48" s="5">
        <v>-0.04</v>
      </c>
      <c r="H48" s="5">
        <v>0.15999999999999998</v>
      </c>
      <c r="I48" s="5">
        <v>-3.9999999999999994E-2</v>
      </c>
      <c r="J48" s="5">
        <v>-0.04</v>
      </c>
      <c r="K48" s="5">
        <v>-4.0000000000000015E-2</v>
      </c>
      <c r="L48" s="5">
        <v>0.16</v>
      </c>
      <c r="M48" s="5">
        <v>-0.04</v>
      </c>
      <c r="N48" s="5">
        <v>-3.9999999999999994E-2</v>
      </c>
      <c r="O48" s="5">
        <v>-3.9999999999999987E-2</v>
      </c>
      <c r="P48" s="5">
        <v>-4.0000000000000008E-2</v>
      </c>
      <c r="Q48" s="5">
        <v>-3.9999999999999973E-2</v>
      </c>
      <c r="R48" s="5">
        <v>-3.9999999999999987E-2</v>
      </c>
      <c r="S48" s="5">
        <v>-0.04</v>
      </c>
      <c r="T48" s="5">
        <v>-3.9999999999999994E-2</v>
      </c>
      <c r="U48" s="5">
        <v>0.16</v>
      </c>
      <c r="V48" s="5">
        <v>-0.04</v>
      </c>
      <c r="W48" s="5">
        <v>-3.999999999999998E-2</v>
      </c>
      <c r="X48" s="5">
        <v>-0.04</v>
      </c>
      <c r="Y48" s="5">
        <v>0.16</v>
      </c>
      <c r="Z48" s="5">
        <v>-3.9999999999999973E-2</v>
      </c>
    </row>
    <row r="49" spans="1:26" x14ac:dyDescent="0.25">
      <c r="A49" s="3">
        <v>20</v>
      </c>
      <c r="B49" s="5">
        <v>-3.9999999999999952E-2</v>
      </c>
      <c r="C49" s="5">
        <v>-4.0000000000000036E-2</v>
      </c>
      <c r="D49" s="5">
        <v>-4.0000000000000056E-2</v>
      </c>
      <c r="E49" s="5">
        <v>0.15999999999999998</v>
      </c>
      <c r="F49" s="5">
        <v>-3.999999999999998E-2</v>
      </c>
      <c r="G49" s="5">
        <v>-4.0000000000000077E-2</v>
      </c>
      <c r="H49" s="5">
        <v>-4.0000000000000008E-2</v>
      </c>
      <c r="I49" s="5">
        <v>0.15999999999999995</v>
      </c>
      <c r="J49" s="5">
        <v>-3.9999999999999952E-2</v>
      </c>
      <c r="K49" s="5">
        <v>-0.04</v>
      </c>
      <c r="L49" s="5">
        <v>-3.9999999999999966E-2</v>
      </c>
      <c r="M49" s="5">
        <v>0.16000000000000006</v>
      </c>
      <c r="N49" s="5">
        <v>-3.9999999999999952E-2</v>
      </c>
      <c r="O49" s="5">
        <v>-3.9999999999999987E-2</v>
      </c>
      <c r="P49" s="5">
        <v>-4.0000000000000022E-2</v>
      </c>
      <c r="Q49" s="5">
        <v>0.16</v>
      </c>
      <c r="R49" s="5">
        <v>-4.0000000000000008E-2</v>
      </c>
      <c r="S49" s="5">
        <v>-4.0000000000000029E-2</v>
      </c>
      <c r="T49" s="5">
        <v>-4.0000000000000042E-2</v>
      </c>
      <c r="U49" s="5">
        <v>-3.9999999999999959E-2</v>
      </c>
      <c r="V49" s="5">
        <v>-3.999999999999998E-2</v>
      </c>
      <c r="W49" s="5">
        <v>-4.0000000000000015E-2</v>
      </c>
      <c r="X49" s="5">
        <v>-4.0000000000000022E-2</v>
      </c>
      <c r="Y49" s="5">
        <v>-4.0000000000000008E-2</v>
      </c>
      <c r="Z49" s="5">
        <v>0.15999999999999998</v>
      </c>
    </row>
    <row r="50" spans="1:26" x14ac:dyDescent="0.25">
      <c r="A50" s="3">
        <v>21</v>
      </c>
      <c r="B50" s="5">
        <v>-4.0000000000000015E-2</v>
      </c>
      <c r="C50" s="5">
        <v>-4.0000000000000015E-2</v>
      </c>
      <c r="D50" s="5">
        <v>-3.9999999999999966E-2</v>
      </c>
      <c r="E50" s="5">
        <v>-0.04</v>
      </c>
      <c r="F50" s="5">
        <v>0.16000000000000006</v>
      </c>
      <c r="G50" s="5">
        <v>-3.9999999999999994E-2</v>
      </c>
      <c r="H50" s="5">
        <v>-3.999999999999998E-2</v>
      </c>
      <c r="I50" s="5">
        <v>-3.9999999999999973E-2</v>
      </c>
      <c r="J50" s="5">
        <v>0.16</v>
      </c>
      <c r="K50" s="5">
        <v>-4.0000000000000015E-2</v>
      </c>
      <c r="L50" s="5">
        <v>-3.9999999999999959E-2</v>
      </c>
      <c r="M50" s="5">
        <v>-4.0000000000000063E-2</v>
      </c>
      <c r="N50" s="5">
        <v>0.15999999999999998</v>
      </c>
      <c r="O50" s="5">
        <v>-4.0000000000000049E-2</v>
      </c>
      <c r="P50" s="5">
        <v>-3.9999999999999994E-2</v>
      </c>
      <c r="Q50" s="5">
        <v>-4.0000000000000015E-2</v>
      </c>
      <c r="R50" s="5">
        <v>0.16</v>
      </c>
      <c r="S50" s="5">
        <v>-3.9999999999999966E-2</v>
      </c>
      <c r="T50" s="5">
        <v>-3.9999999999999945E-2</v>
      </c>
      <c r="U50" s="5">
        <v>-4.0000000000000029E-2</v>
      </c>
      <c r="V50" s="5">
        <v>0.16</v>
      </c>
      <c r="W50" s="5">
        <v>-3.999999999999998E-2</v>
      </c>
      <c r="X50" s="5">
        <v>-0.04</v>
      </c>
      <c r="Y50" s="5">
        <v>-4.0000000000000036E-2</v>
      </c>
      <c r="Z50" s="5">
        <v>-4.0000000000000042E-2</v>
      </c>
    </row>
    <row r="51" spans="1:26" x14ac:dyDescent="0.25">
      <c r="A51" s="3">
        <v>22</v>
      </c>
      <c r="B51" s="5">
        <v>-3.9999999999999945E-2</v>
      </c>
      <c r="C51" s="5">
        <v>0.16000000000000006</v>
      </c>
      <c r="D51" s="5">
        <v>-4.0000000000000042E-2</v>
      </c>
      <c r="E51" s="5">
        <v>-4.0000000000000049E-2</v>
      </c>
      <c r="F51" s="5">
        <v>-3.9999999999999994E-2</v>
      </c>
      <c r="G51" s="5">
        <v>-4.0000000000000022E-2</v>
      </c>
      <c r="H51" s="5">
        <v>-4.0000000000000036E-2</v>
      </c>
      <c r="I51" s="5">
        <v>-4.0000000000000022E-2</v>
      </c>
      <c r="J51" s="5">
        <v>-3.9999999999999987E-2</v>
      </c>
      <c r="K51" s="5">
        <v>0.15999999999999998</v>
      </c>
      <c r="L51" s="5">
        <v>-4.0000000000000008E-2</v>
      </c>
      <c r="M51" s="5">
        <v>-3.9999999999999973E-2</v>
      </c>
      <c r="N51" s="5">
        <v>0.16</v>
      </c>
      <c r="O51" s="5">
        <v>-3.9999999999999945E-2</v>
      </c>
      <c r="P51" s="5">
        <v>-3.9999999999999952E-2</v>
      </c>
      <c r="Q51" s="5">
        <v>0.16</v>
      </c>
      <c r="R51" s="5">
        <v>-3.999999999999998E-2</v>
      </c>
      <c r="S51" s="5">
        <v>-0.04</v>
      </c>
      <c r="T51" s="5">
        <v>-3.9999999999999966E-2</v>
      </c>
      <c r="U51" s="5">
        <v>-4.0000000000000008E-2</v>
      </c>
      <c r="V51" s="5">
        <v>-3.9999999999999987E-2</v>
      </c>
      <c r="W51" s="5">
        <v>-0.04</v>
      </c>
      <c r="X51" s="5">
        <v>-4.0000000000000022E-2</v>
      </c>
      <c r="Y51" s="5">
        <v>0.15999999999999995</v>
      </c>
      <c r="Z51" s="5">
        <v>-3.9999999999999987E-2</v>
      </c>
    </row>
    <row r="52" spans="1:26" x14ac:dyDescent="0.25">
      <c r="A52" s="3">
        <v>23</v>
      </c>
      <c r="B52" s="5">
        <v>-4.0000000000000015E-2</v>
      </c>
      <c r="C52" s="5">
        <v>-4.0000000000000022E-2</v>
      </c>
      <c r="D52" s="5">
        <v>0.16</v>
      </c>
      <c r="E52" s="5">
        <v>-0.04</v>
      </c>
      <c r="F52" s="5">
        <v>-0.04</v>
      </c>
      <c r="G52" s="5">
        <v>0.15999999999999998</v>
      </c>
      <c r="H52" s="5">
        <v>-3.9999999999999959E-2</v>
      </c>
      <c r="I52" s="5">
        <v>-4.0000000000000049E-2</v>
      </c>
      <c r="J52" s="5">
        <v>-3.999999999999998E-2</v>
      </c>
      <c r="K52" s="5">
        <v>-3.9999999999999959E-2</v>
      </c>
      <c r="L52" s="5">
        <v>-3.9999999999999966E-2</v>
      </c>
      <c r="M52" s="5">
        <v>-0.04</v>
      </c>
      <c r="N52" s="5">
        <v>-3.9999999999999931E-2</v>
      </c>
      <c r="O52" s="5">
        <v>0.16</v>
      </c>
      <c r="P52" s="5">
        <v>-4.0000000000000015E-2</v>
      </c>
      <c r="Q52" s="5">
        <v>-4.0000000000000029E-2</v>
      </c>
      <c r="R52" s="5">
        <v>0.15999999999999998</v>
      </c>
      <c r="S52" s="5">
        <v>-4.0000000000000022E-2</v>
      </c>
      <c r="T52" s="5">
        <v>-4.000000000000007E-2</v>
      </c>
      <c r="U52" s="5">
        <v>-3.9999999999999966E-2</v>
      </c>
      <c r="V52" s="5">
        <v>-3.9999999999999994E-2</v>
      </c>
      <c r="W52" s="5">
        <v>-4.0000000000000042E-2</v>
      </c>
      <c r="X52" s="5">
        <v>-4.0000000000000015E-2</v>
      </c>
      <c r="Y52" s="5">
        <v>-3.9999999999999952E-2</v>
      </c>
      <c r="Z52" s="5">
        <v>0.15999999999999995</v>
      </c>
    </row>
    <row r="53" spans="1:26" x14ac:dyDescent="0.25">
      <c r="A53" s="3">
        <v>24</v>
      </c>
      <c r="B53" s="5">
        <v>-3.999999999999998E-2</v>
      </c>
      <c r="C53" s="5">
        <v>-4.0000000000000029E-2</v>
      </c>
      <c r="D53" s="5">
        <v>-3.9999999999999966E-2</v>
      </c>
      <c r="E53" s="5">
        <v>0.16000000000000006</v>
      </c>
      <c r="F53" s="5">
        <v>-3.9999999999999987E-2</v>
      </c>
      <c r="G53" s="5">
        <v>-3.9999999999999959E-2</v>
      </c>
      <c r="H53" s="5">
        <v>0.16</v>
      </c>
      <c r="I53" s="5">
        <v>-3.9999999999999918E-2</v>
      </c>
      <c r="J53" s="5">
        <v>-4.0000000000000022E-2</v>
      </c>
      <c r="K53" s="5">
        <v>-3.9999999999999987E-2</v>
      </c>
      <c r="L53" s="5">
        <v>-4.0000000000000056E-2</v>
      </c>
      <c r="M53" s="5">
        <v>-4.0000000000000029E-2</v>
      </c>
      <c r="N53" s="5">
        <v>-4.0000000000000105E-2</v>
      </c>
      <c r="O53" s="5">
        <v>-4.0000000000000084E-2</v>
      </c>
      <c r="P53" s="5">
        <v>0.15999999999999995</v>
      </c>
      <c r="Q53" s="5">
        <v>-3.9999999999999938E-2</v>
      </c>
      <c r="R53" s="5">
        <v>-4.0000000000000022E-2</v>
      </c>
      <c r="S53" s="5">
        <v>0.16</v>
      </c>
      <c r="T53" s="5">
        <v>-3.9999999999999945E-2</v>
      </c>
      <c r="U53" s="5">
        <v>-4.0000000000000015E-2</v>
      </c>
      <c r="V53" s="5">
        <v>0.15999999999999995</v>
      </c>
      <c r="W53" s="5">
        <v>-3.9999999999999959E-2</v>
      </c>
      <c r="X53" s="5">
        <v>-3.9999999999999973E-2</v>
      </c>
      <c r="Y53" s="5">
        <v>-0.04</v>
      </c>
      <c r="Z53" s="5">
        <v>-3.9999999999999945E-2</v>
      </c>
    </row>
    <row r="54" spans="1:26" x14ac:dyDescent="0.25">
      <c r="A54" s="3">
        <v>25</v>
      </c>
      <c r="B54" s="5">
        <v>-0.04</v>
      </c>
      <c r="C54" s="5">
        <v>-4.0000000000000008E-2</v>
      </c>
      <c r="D54" s="5">
        <v>-0.04</v>
      </c>
      <c r="E54" s="5">
        <v>-4.0000000000000008E-2</v>
      </c>
      <c r="F54" s="5">
        <v>0.16</v>
      </c>
      <c r="G54" s="5">
        <v>-0.04</v>
      </c>
      <c r="H54" s="5">
        <v>-4.0000000000000008E-2</v>
      </c>
      <c r="I54" s="5">
        <v>0.15999999999999998</v>
      </c>
      <c r="J54" s="5">
        <v>-3.9999999999999994E-2</v>
      </c>
      <c r="K54" s="5">
        <v>-4.0000000000000015E-2</v>
      </c>
      <c r="L54" s="5">
        <v>0.16</v>
      </c>
      <c r="M54" s="5">
        <v>-0.04</v>
      </c>
      <c r="N54" s="5">
        <v>-3.9999999999999987E-2</v>
      </c>
      <c r="O54" s="5">
        <v>-3.9999999999999994E-2</v>
      </c>
      <c r="P54" s="5">
        <v>-3.9999999999999994E-2</v>
      </c>
      <c r="Q54" s="5">
        <v>-4.0000000000000056E-2</v>
      </c>
      <c r="R54" s="5">
        <v>-3.9999999999999966E-2</v>
      </c>
      <c r="S54" s="5">
        <v>-3.999999999999998E-2</v>
      </c>
      <c r="T54" s="5">
        <v>0.16</v>
      </c>
      <c r="U54" s="5">
        <v>-3.9999999999999994E-2</v>
      </c>
      <c r="V54" s="5">
        <v>-3.9999999999999973E-2</v>
      </c>
      <c r="W54" s="5">
        <v>0.16</v>
      </c>
      <c r="X54" s="5">
        <v>-0.04</v>
      </c>
      <c r="Y54" s="5">
        <v>-4.0000000000000015E-2</v>
      </c>
      <c r="Z54" s="5">
        <v>-4.0000000000000029E-2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7"/>
  <sheetViews>
    <sheetView showGridLines="0" zoomScale="235" zoomScaleNormal="235" workbookViewId="0">
      <selection activeCell="B4" sqref="B4:E7"/>
    </sheetView>
  </sheetViews>
  <sheetFormatPr baseColWidth="10" defaultRowHeight="15" x14ac:dyDescent="0.25"/>
  <cols>
    <col min="1" max="1" width="11.42578125" style="3"/>
    <col min="2" max="5" width="6" style="3" bestFit="1" customWidth="1"/>
    <col min="6" max="16384" width="11.42578125" style="3"/>
  </cols>
  <sheetData>
    <row r="2" spans="1:5" x14ac:dyDescent="0.25">
      <c r="A2" s="6" t="s">
        <v>55</v>
      </c>
      <c r="B2" s="6" t="s">
        <v>51</v>
      </c>
      <c r="C2" s="6" t="s">
        <v>52</v>
      </c>
      <c r="D2" s="6" t="s">
        <v>53</v>
      </c>
      <c r="E2" s="6" t="s">
        <v>54</v>
      </c>
    </row>
    <row r="3" spans="1:5" x14ac:dyDescent="0.25">
      <c r="A3" s="6">
        <v>1</v>
      </c>
      <c r="B3" s="5">
        <v>-1</v>
      </c>
      <c r="C3" s="5">
        <v>-1</v>
      </c>
      <c r="D3" s="5">
        <v>-1</v>
      </c>
      <c r="E3" s="5">
        <v>-1</v>
      </c>
    </row>
    <row r="4" spans="1:5" x14ac:dyDescent="0.25">
      <c r="A4" s="6">
        <v>2</v>
      </c>
      <c r="B4" s="5">
        <v>1</v>
      </c>
      <c r="C4" s="5">
        <v>0</v>
      </c>
      <c r="D4" s="5">
        <v>0</v>
      </c>
      <c r="E4" s="5">
        <v>0</v>
      </c>
    </row>
    <row r="5" spans="1:5" x14ac:dyDescent="0.25">
      <c r="A5" s="6">
        <v>3</v>
      </c>
      <c r="B5" s="5">
        <v>0</v>
      </c>
      <c r="C5" s="5">
        <v>1</v>
      </c>
      <c r="D5" s="5">
        <v>0</v>
      </c>
      <c r="E5" s="5">
        <v>0</v>
      </c>
    </row>
    <row r="6" spans="1:5" x14ac:dyDescent="0.25">
      <c r="A6" s="6">
        <v>4</v>
      </c>
      <c r="B6" s="5">
        <v>0</v>
      </c>
      <c r="C6" s="5">
        <v>0</v>
      </c>
      <c r="D6" s="5">
        <v>1</v>
      </c>
      <c r="E6" s="5">
        <v>0</v>
      </c>
    </row>
    <row r="7" spans="1:5" x14ac:dyDescent="0.25">
      <c r="A7" s="6">
        <v>5</v>
      </c>
      <c r="B7" s="5">
        <v>0</v>
      </c>
      <c r="C7" s="5">
        <v>0</v>
      </c>
      <c r="D7" s="5">
        <v>0</v>
      </c>
      <c r="E7" s="5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Feuilles de calcul</vt:lpstr>
      </vt:variant>
      <vt:variant>
        <vt:i4>5</vt:i4>
      </vt:variant>
      <vt:variant>
        <vt:lpstr>Graphiques</vt:lpstr>
      </vt:variant>
      <vt:variant>
        <vt:i4>1</vt:i4>
      </vt:variant>
      <vt:variant>
        <vt:lpstr>Plages nommées</vt:lpstr>
      </vt:variant>
      <vt:variant>
        <vt:i4>4</vt:i4>
      </vt:variant>
    </vt:vector>
  </HeadingPairs>
  <TitlesOfParts>
    <vt:vector size="10" baseType="lpstr">
      <vt:lpstr>Table L25</vt:lpstr>
      <vt:lpstr>DOE</vt:lpstr>
      <vt:lpstr>Plan d'Expérimentations</vt:lpstr>
      <vt:lpstr>Espace mathématique</vt:lpstr>
      <vt:lpstr>Tableau de conversion</vt:lpstr>
      <vt:lpstr>Graphe des effets moyens </vt:lpstr>
      <vt:lpstr>table</vt:lpstr>
      <vt:lpstr>x</vt:lpstr>
      <vt:lpstr>x_1</vt:lpstr>
      <vt:lpstr>y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Delplanque</dc:creator>
  <cp:lastModifiedBy>DELPLANQUE Luc</cp:lastModifiedBy>
  <dcterms:created xsi:type="dcterms:W3CDTF">2011-08-31T11:11:09Z</dcterms:created>
  <dcterms:modified xsi:type="dcterms:W3CDTF">2016-11-13T15:14:50Z</dcterms:modified>
</cp:coreProperties>
</file>