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workbookProtection lockStructure="1"/>
  <bookViews>
    <workbookView xWindow="480" yWindow="120" windowWidth="9720" windowHeight="7320"/>
  </bookViews>
  <sheets>
    <sheet name=" Bilan N-1" sheetId="6" r:id="rId1"/>
    <sheet name="Budgets Ventes Achats TVA" sheetId="1" r:id="rId2"/>
    <sheet name="Encaissements Décaissements" sheetId="2" r:id="rId3"/>
    <sheet name="Trésorerie" sheetId="3" r:id="rId4"/>
    <sheet name="Tableau Résultat Juin" sheetId="4" r:id="rId5"/>
    <sheet name="Bilan Juin" sheetId="5" r:id="rId6"/>
  </sheets>
  <definedNames>
    <definedName name="CA_Annuel">'Budgets Ventes Achats TVA'!$D$2</definedName>
    <definedName name="pu">'Budgets Ventes Achats TVA'!#REF!</definedName>
    <definedName name="qte">'Budgets Ventes Achats TVA'!$D$2</definedName>
    <definedName name="tva">'Budgets Ventes Achats TVA'!$D$3</definedName>
    <definedName name="txh">'Budgets Ventes Achats TVA'!#REF!</definedName>
  </definedNames>
  <calcPr calcId="125725"/>
</workbook>
</file>

<file path=xl/calcChain.xml><?xml version="1.0" encoding="utf-8"?>
<calcChain xmlns="http://schemas.openxmlformats.org/spreadsheetml/2006/main">
  <c r="E17" i="5"/>
  <c r="E16"/>
  <c r="E13"/>
  <c r="D40" i="1"/>
  <c r="E40"/>
  <c r="F40"/>
  <c r="G40"/>
  <c r="H40"/>
  <c r="C40"/>
  <c r="D38"/>
  <c r="E38"/>
  <c r="F38"/>
  <c r="G38"/>
  <c r="H38"/>
  <c r="C38"/>
  <c r="I31"/>
  <c r="C14" i="4" s="1"/>
  <c r="D7" i="5" s="1"/>
  <c r="I30" i="1"/>
  <c r="I29"/>
  <c r="I28"/>
  <c r="I27"/>
  <c r="I26"/>
  <c r="I25"/>
  <c r="I24"/>
  <c r="D13"/>
  <c r="E13"/>
  <c r="F13"/>
  <c r="G13"/>
  <c r="H13"/>
  <c r="C13"/>
  <c r="D14"/>
  <c r="E14"/>
  <c r="F14"/>
  <c r="G14"/>
  <c r="H14"/>
  <c r="C14"/>
  <c r="D6"/>
  <c r="D7" s="1"/>
  <c r="E6"/>
  <c r="E7" s="1"/>
  <c r="E8" i="2" s="1"/>
  <c r="F6" i="1"/>
  <c r="F7" s="1"/>
  <c r="F9" i="2" s="1"/>
  <c r="G6" i="1"/>
  <c r="G7" s="1"/>
  <c r="G10" i="2" s="1"/>
  <c r="H6" i="1"/>
  <c r="H7" s="1"/>
  <c r="H11" i="2" s="1"/>
  <c r="C6" i="1"/>
  <c r="C7" s="1"/>
  <c r="E15" i="6"/>
  <c r="D5" i="2" s="1"/>
  <c r="E16" i="6"/>
  <c r="E17"/>
  <c r="E18"/>
  <c r="E12"/>
  <c r="E13"/>
  <c r="E8"/>
  <c r="E6"/>
  <c r="C10" i="4"/>
  <c r="I21" i="1"/>
  <c r="C22"/>
  <c r="C23" s="1"/>
  <c r="D22"/>
  <c r="E22"/>
  <c r="E23" s="1"/>
  <c r="F22"/>
  <c r="G22"/>
  <c r="G23" s="1"/>
  <c r="H22"/>
  <c r="D23"/>
  <c r="F23"/>
  <c r="H23"/>
  <c r="I5"/>
  <c r="E6" i="4" s="1"/>
  <c r="E19" s="1"/>
  <c r="I32" i="1"/>
  <c r="C4" i="3"/>
  <c r="D30" i="2"/>
  <c r="D31"/>
  <c r="C30"/>
  <c r="C31"/>
  <c r="D33"/>
  <c r="D34"/>
  <c r="D35"/>
  <c r="D36"/>
  <c r="D37"/>
  <c r="D38"/>
  <c r="D39"/>
  <c r="E30"/>
  <c r="E33"/>
  <c r="E34"/>
  <c r="E35"/>
  <c r="E36"/>
  <c r="E37"/>
  <c r="E38"/>
  <c r="E39"/>
  <c r="F30"/>
  <c r="F31"/>
  <c r="F33"/>
  <c r="F34"/>
  <c r="F35"/>
  <c r="F36"/>
  <c r="F37"/>
  <c r="F38"/>
  <c r="F39"/>
  <c r="G30"/>
  <c r="G33"/>
  <c r="G34"/>
  <c r="G35"/>
  <c r="G36"/>
  <c r="G37"/>
  <c r="G38"/>
  <c r="G39"/>
  <c r="H30"/>
  <c r="H31"/>
  <c r="H33"/>
  <c r="H34"/>
  <c r="H35"/>
  <c r="H36"/>
  <c r="H37"/>
  <c r="H38"/>
  <c r="H39"/>
  <c r="C33"/>
  <c r="C34"/>
  <c r="C35"/>
  <c r="C36"/>
  <c r="C37"/>
  <c r="C38"/>
  <c r="C39"/>
  <c r="C41"/>
  <c r="E14" i="5"/>
  <c r="C29" i="2"/>
  <c r="G19" i="6"/>
  <c r="E14"/>
  <c r="E7"/>
  <c r="E10" s="1"/>
  <c r="C10"/>
  <c r="D10"/>
  <c r="D20" s="1"/>
  <c r="C19"/>
  <c r="D19"/>
  <c r="C20"/>
  <c r="C17" i="1"/>
  <c r="D19" i="5"/>
  <c r="C10"/>
  <c r="C9" i="1"/>
  <c r="D9" s="1"/>
  <c r="E9" s="1"/>
  <c r="F9" s="1"/>
  <c r="G9" s="1"/>
  <c r="H9" s="1"/>
  <c r="D10" i="5" l="1"/>
  <c r="D20" s="1"/>
  <c r="E7"/>
  <c r="E10" s="1"/>
  <c r="I23" i="1"/>
  <c r="H15"/>
  <c r="I23" i="2" s="1"/>
  <c r="F15" i="1"/>
  <c r="D15"/>
  <c r="F19" i="2" s="1"/>
  <c r="H39" i="1"/>
  <c r="F39"/>
  <c r="D39"/>
  <c r="H33"/>
  <c r="F33"/>
  <c r="D33"/>
  <c r="C15"/>
  <c r="G15"/>
  <c r="E15"/>
  <c r="C39"/>
  <c r="G39"/>
  <c r="E39"/>
  <c r="E5" i="2"/>
  <c r="C5"/>
  <c r="J5" s="1"/>
  <c r="I7" i="1"/>
  <c r="C6" i="2"/>
  <c r="I15" i="1"/>
  <c r="D7" i="2"/>
  <c r="E7"/>
  <c r="H21"/>
  <c r="F16" i="1"/>
  <c r="G16" s="1"/>
  <c r="I22"/>
  <c r="E32" i="2"/>
  <c r="C33" i="1"/>
  <c r="G33"/>
  <c r="E33"/>
  <c r="G32" i="2"/>
  <c r="C11" i="4"/>
  <c r="I13" i="1"/>
  <c r="G42"/>
  <c r="H43" s="1"/>
  <c r="H41" i="2" s="1"/>
  <c r="E42" i="1"/>
  <c r="F43" s="1"/>
  <c r="F41" i="2" s="1"/>
  <c r="D32"/>
  <c r="H16" i="1"/>
  <c r="F8"/>
  <c r="G8" s="1"/>
  <c r="H8" s="1"/>
  <c r="D17"/>
  <c r="E17" s="1"/>
  <c r="F17" s="1"/>
  <c r="G17" s="1"/>
  <c r="H17" s="1"/>
  <c r="C34"/>
  <c r="H42"/>
  <c r="I43" s="1"/>
  <c r="G31" i="2"/>
  <c r="F42" i="1"/>
  <c r="G43" s="1"/>
  <c r="G41" i="2" s="1"/>
  <c r="E31"/>
  <c r="D42" i="1"/>
  <c r="E43" s="1"/>
  <c r="E41" i="2" s="1"/>
  <c r="C42" i="1"/>
  <c r="D43" s="1"/>
  <c r="D41" i="2" s="1"/>
  <c r="F7"/>
  <c r="J7" s="1"/>
  <c r="E19" i="6"/>
  <c r="E20" s="1"/>
  <c r="I14" i="1"/>
  <c r="I10" i="2"/>
  <c r="G8"/>
  <c r="F8"/>
  <c r="I6" i="1"/>
  <c r="H9" i="2"/>
  <c r="G42"/>
  <c r="G43" s="1"/>
  <c r="C42"/>
  <c r="C43" s="1"/>
  <c r="H32"/>
  <c r="H42" s="1"/>
  <c r="H43" s="1"/>
  <c r="F32"/>
  <c r="F42" s="1"/>
  <c r="F43" s="1"/>
  <c r="E18"/>
  <c r="D18"/>
  <c r="C18"/>
  <c r="C16" i="1"/>
  <c r="D16" s="1"/>
  <c r="E16" s="1"/>
  <c r="I22" i="2"/>
  <c r="H22"/>
  <c r="G22"/>
  <c r="C24"/>
  <c r="I41"/>
  <c r="F12"/>
  <c r="F5" i="3" s="1"/>
  <c r="G20" i="2"/>
  <c r="F20"/>
  <c r="E20"/>
  <c r="C12"/>
  <c r="C8" i="1"/>
  <c r="D8" s="1"/>
  <c r="E8" s="1"/>
  <c r="J17" i="2"/>
  <c r="I32"/>
  <c r="G15" i="5" s="1"/>
  <c r="I11" i="2"/>
  <c r="I12" s="1"/>
  <c r="C15" i="5" s="1"/>
  <c r="E15" s="1"/>
  <c r="H10" i="2"/>
  <c r="H12" s="1"/>
  <c r="H5" i="3" s="1"/>
  <c r="G9" i="2"/>
  <c r="G12" s="1"/>
  <c r="G5" i="3" s="1"/>
  <c r="E6" i="2"/>
  <c r="E12" s="1"/>
  <c r="E5" i="3" s="1"/>
  <c r="D6" i="2"/>
  <c r="D12" s="1"/>
  <c r="D5" i="3" s="1"/>
  <c r="C6" i="4"/>
  <c r="D19" i="2"/>
  <c r="F21"/>
  <c r="F24" s="1"/>
  <c r="F6" i="3" s="1"/>
  <c r="H23" i="2"/>
  <c r="J23" s="1"/>
  <c r="E19"/>
  <c r="G21"/>
  <c r="D42" l="1"/>
  <c r="D43" s="1"/>
  <c r="D34" i="1"/>
  <c r="E42" i="2"/>
  <c r="E43" s="1"/>
  <c r="C12" i="4"/>
  <c r="I33" i="1"/>
  <c r="C19" i="4"/>
  <c r="C20" s="1"/>
  <c r="C21" s="1"/>
  <c r="E34" i="1"/>
  <c r="F34" s="1"/>
  <c r="G34" s="1"/>
  <c r="H34" s="1"/>
  <c r="J8" i="2"/>
  <c r="G6" i="5"/>
  <c r="G10" i="6"/>
  <c r="G20" s="1"/>
  <c r="J20" i="2"/>
  <c r="J19"/>
  <c r="H24"/>
  <c r="H6" i="3" s="1"/>
  <c r="J18" i="2"/>
  <c r="J10"/>
  <c r="C6" i="3"/>
  <c r="C25" i="2"/>
  <c r="C5" i="3"/>
  <c r="C13" i="2"/>
  <c r="D13" s="1"/>
  <c r="E13" s="1"/>
  <c r="F13" s="1"/>
  <c r="G13" s="1"/>
  <c r="H13" s="1"/>
  <c r="G14" i="5"/>
  <c r="G19" s="1"/>
  <c r="I24" i="2"/>
  <c r="G24"/>
  <c r="G6" i="3" s="1"/>
  <c r="D24" i="2"/>
  <c r="D6" i="3" s="1"/>
  <c r="E24" i="2"/>
  <c r="J21"/>
  <c r="J11"/>
  <c r="J9"/>
  <c r="J6"/>
  <c r="J22"/>
  <c r="E6" i="3" l="1"/>
  <c r="E20" i="4"/>
  <c r="E21" s="1"/>
  <c r="J24" i="2"/>
  <c r="C7" i="3"/>
  <c r="D4" s="1"/>
  <c r="D7" s="1"/>
  <c r="E4" s="1"/>
  <c r="E7" s="1"/>
  <c r="F4" s="1"/>
  <c r="F7" s="1"/>
  <c r="G4" s="1"/>
  <c r="G7" s="1"/>
  <c r="H4" s="1"/>
  <c r="H7" s="1"/>
  <c r="I7" s="1"/>
  <c r="J12" i="2"/>
  <c r="D25"/>
  <c r="E25" s="1"/>
  <c r="F25" s="1"/>
  <c r="G25" s="1"/>
  <c r="H25" s="1"/>
  <c r="E18" i="5" l="1"/>
  <c r="E19" s="1"/>
  <c r="E20" s="1"/>
  <c r="C18"/>
  <c r="C19" s="1"/>
  <c r="C20" s="1"/>
  <c r="G9" l="1"/>
  <c r="G10" s="1"/>
  <c r="G20"/>
</calcChain>
</file>

<file path=xl/comments1.xml><?xml version="1.0" encoding="utf-8"?>
<comments xmlns="http://schemas.openxmlformats.org/spreadsheetml/2006/main">
  <authors>
    <author>Carlos JANUARIO</author>
  </authors>
  <commentList>
    <comment ref="I5" authorId="0">
      <text>
        <r>
          <rPr>
            <b/>
            <sz val="8"/>
            <color indexed="81"/>
            <rFont val="Tahoma"/>
            <family val="2"/>
          </rPr>
          <t xml:space="preserve">Tableau de résultat
</t>
        </r>
        <r>
          <rPr>
            <b/>
            <sz val="8"/>
            <color indexed="81"/>
            <rFont val="Wingdings"/>
            <charset val="2"/>
          </rPr>
          <t>ð</t>
        </r>
        <r>
          <rPr>
            <b/>
            <sz val="8"/>
            <color indexed="81"/>
            <rFont val="Tahoma"/>
            <family val="2"/>
          </rPr>
          <t xml:space="preserve"> Produits</t>
        </r>
      </text>
    </comment>
    <comment ref="B13" authorId="0">
      <text>
        <r>
          <rPr>
            <b/>
            <sz val="8"/>
            <color indexed="81"/>
            <rFont val="Tahoma"/>
            <family val="2"/>
          </rPr>
          <t>40 % du prix de vente HT.</t>
        </r>
      </text>
    </comment>
    <comment ref="I13" authorId="0">
      <text>
        <r>
          <rPr>
            <b/>
            <sz val="8"/>
            <color indexed="81"/>
            <rFont val="Tahoma"/>
            <family val="2"/>
          </rPr>
          <t xml:space="preserve">Tableau de résultat
</t>
        </r>
        <r>
          <rPr>
            <b/>
            <sz val="8"/>
            <color indexed="81"/>
            <rFont val="Wingdings"/>
            <charset val="2"/>
          </rPr>
          <t>ð</t>
        </r>
        <r>
          <rPr>
            <b/>
            <sz val="8"/>
            <color indexed="81"/>
            <rFont val="Tahoma"/>
            <family val="2"/>
          </rPr>
          <t xml:space="preserve"> Charges</t>
        </r>
      </text>
    </comment>
    <comment ref="I21" authorId="0">
      <text>
        <r>
          <rPr>
            <b/>
            <sz val="8"/>
            <color indexed="81"/>
            <rFont val="Tahoma"/>
            <family val="2"/>
          </rPr>
          <t xml:space="preserve">Tableau de résultat
</t>
        </r>
        <r>
          <rPr>
            <b/>
            <sz val="8"/>
            <color indexed="81"/>
            <rFont val="Wingdings"/>
            <charset val="2"/>
          </rPr>
          <t>ð</t>
        </r>
        <r>
          <rPr>
            <b/>
            <sz val="8"/>
            <color indexed="81"/>
            <rFont val="Tahoma"/>
            <family val="2"/>
          </rPr>
          <t xml:space="preserve"> Charges </t>
        </r>
      </text>
    </comment>
    <comment ref="I22" authorId="0">
      <text>
        <r>
          <rPr>
            <b/>
            <sz val="8"/>
            <color indexed="81"/>
            <rFont val="Tahoma"/>
            <family val="2"/>
          </rPr>
          <t xml:space="preserve">Tableau de résultat
</t>
        </r>
        <r>
          <rPr>
            <b/>
            <sz val="8"/>
            <color indexed="81"/>
            <rFont val="Wingdings"/>
            <charset val="2"/>
          </rPr>
          <t>ð</t>
        </r>
        <r>
          <rPr>
            <b/>
            <sz val="8"/>
            <color indexed="81"/>
            <rFont val="Tahoma"/>
            <family val="2"/>
          </rPr>
          <t xml:space="preserve"> Charges </t>
        </r>
      </text>
    </comment>
    <comment ref="I23" authorId="0">
      <text>
        <r>
          <rPr>
            <b/>
            <sz val="8"/>
            <color indexed="81"/>
            <rFont val="Tahoma"/>
            <family val="2"/>
          </rPr>
          <t xml:space="preserve">Tableau de résultat
</t>
        </r>
        <r>
          <rPr>
            <b/>
            <sz val="8"/>
            <color indexed="81"/>
            <rFont val="Wingdings"/>
            <charset val="2"/>
          </rPr>
          <t>ð</t>
        </r>
        <r>
          <rPr>
            <b/>
            <sz val="8"/>
            <color indexed="81"/>
            <rFont val="Tahoma"/>
            <family val="2"/>
          </rPr>
          <t xml:space="preserve"> Charges </t>
        </r>
      </text>
    </comment>
    <comment ref="I24" authorId="0">
      <text>
        <r>
          <rPr>
            <b/>
            <sz val="8"/>
            <color indexed="81"/>
            <rFont val="Tahoma"/>
            <family val="2"/>
          </rPr>
          <t xml:space="preserve">Tableau de résultat
</t>
        </r>
        <r>
          <rPr>
            <b/>
            <sz val="8"/>
            <color indexed="81"/>
            <rFont val="Wingdings"/>
            <charset val="2"/>
          </rPr>
          <t>ð</t>
        </r>
        <r>
          <rPr>
            <b/>
            <sz val="8"/>
            <color indexed="81"/>
            <rFont val="Tahoma"/>
            <family val="2"/>
          </rPr>
          <t xml:space="preserve"> Charges </t>
        </r>
      </text>
    </comment>
    <comment ref="I25" authorId="0">
      <text>
        <r>
          <rPr>
            <b/>
            <sz val="8"/>
            <color indexed="81"/>
            <rFont val="Tahoma"/>
            <family val="2"/>
          </rPr>
          <t xml:space="preserve">Tableau de résultat
</t>
        </r>
        <r>
          <rPr>
            <b/>
            <sz val="8"/>
            <color indexed="81"/>
            <rFont val="Wingdings"/>
            <charset val="2"/>
          </rPr>
          <t>ð</t>
        </r>
        <r>
          <rPr>
            <b/>
            <sz val="8"/>
            <color indexed="81"/>
            <rFont val="Tahoma"/>
            <family val="2"/>
          </rPr>
          <t xml:space="preserve"> Charges </t>
        </r>
      </text>
    </comment>
    <comment ref="I26" authorId="0">
      <text>
        <r>
          <rPr>
            <b/>
            <sz val="8"/>
            <color indexed="81"/>
            <rFont val="Tahoma"/>
            <family val="2"/>
          </rPr>
          <t xml:space="preserve">Tableau de résultat
</t>
        </r>
        <r>
          <rPr>
            <b/>
            <sz val="8"/>
            <color indexed="81"/>
            <rFont val="Wingdings"/>
            <charset val="2"/>
          </rPr>
          <t>ð</t>
        </r>
        <r>
          <rPr>
            <b/>
            <sz val="8"/>
            <color indexed="81"/>
            <rFont val="Tahoma"/>
            <family val="2"/>
          </rPr>
          <t xml:space="preserve"> Charges </t>
        </r>
      </text>
    </comment>
    <comment ref="I27" authorId="0">
      <text>
        <r>
          <rPr>
            <b/>
            <sz val="8"/>
            <color indexed="81"/>
            <rFont val="Tahoma"/>
            <family val="2"/>
          </rPr>
          <t xml:space="preserve">Tableau de résultat
</t>
        </r>
        <r>
          <rPr>
            <b/>
            <sz val="8"/>
            <color indexed="81"/>
            <rFont val="Wingdings"/>
            <charset val="2"/>
          </rPr>
          <t>ð</t>
        </r>
        <r>
          <rPr>
            <b/>
            <sz val="8"/>
            <color indexed="81"/>
            <rFont val="Tahoma"/>
            <family val="2"/>
          </rPr>
          <t xml:space="preserve"> Charges </t>
        </r>
      </text>
    </comment>
    <comment ref="I28" authorId="0">
      <text>
        <r>
          <rPr>
            <b/>
            <sz val="8"/>
            <color indexed="81"/>
            <rFont val="Tahoma"/>
            <family val="2"/>
          </rPr>
          <t xml:space="preserve">Tableau de résultat
</t>
        </r>
        <r>
          <rPr>
            <b/>
            <sz val="8"/>
            <color indexed="81"/>
            <rFont val="Wingdings"/>
            <charset val="2"/>
          </rPr>
          <t>ð</t>
        </r>
        <r>
          <rPr>
            <b/>
            <sz val="8"/>
            <color indexed="81"/>
            <rFont val="Tahoma"/>
            <family val="2"/>
          </rPr>
          <t xml:space="preserve"> Charges </t>
        </r>
      </text>
    </comment>
    <comment ref="I29" authorId="0">
      <text>
        <r>
          <rPr>
            <b/>
            <sz val="8"/>
            <color indexed="81"/>
            <rFont val="Tahoma"/>
            <family val="2"/>
          </rPr>
          <t xml:space="preserve">Tableau de résultat
</t>
        </r>
        <r>
          <rPr>
            <b/>
            <sz val="8"/>
            <color indexed="81"/>
            <rFont val="Wingdings"/>
            <charset val="2"/>
          </rPr>
          <t>ð</t>
        </r>
        <r>
          <rPr>
            <b/>
            <sz val="8"/>
            <color indexed="81"/>
            <rFont val="Tahoma"/>
            <family val="2"/>
          </rPr>
          <t xml:space="preserve"> Charges </t>
        </r>
      </text>
    </comment>
    <comment ref="I30" authorId="0">
      <text>
        <r>
          <rPr>
            <b/>
            <sz val="8"/>
            <color indexed="81"/>
            <rFont val="Tahoma"/>
            <family val="2"/>
          </rPr>
          <t xml:space="preserve">Tableau de résultat
</t>
        </r>
        <r>
          <rPr>
            <b/>
            <sz val="8"/>
            <color indexed="81"/>
            <rFont val="Wingdings"/>
            <charset val="2"/>
          </rPr>
          <t>ð</t>
        </r>
        <r>
          <rPr>
            <b/>
            <sz val="8"/>
            <color indexed="81"/>
            <rFont val="Tahoma"/>
            <family val="2"/>
          </rPr>
          <t xml:space="preserve"> Charges </t>
        </r>
      </text>
    </comment>
    <comment ref="I31" authorId="0">
      <text>
        <r>
          <rPr>
            <b/>
            <sz val="8"/>
            <color indexed="81"/>
            <rFont val="Tahoma"/>
            <family val="2"/>
          </rPr>
          <t xml:space="preserve">Tableau de résultat
</t>
        </r>
        <r>
          <rPr>
            <b/>
            <sz val="8"/>
            <color indexed="81"/>
            <rFont val="Wingdings"/>
            <charset val="2"/>
          </rPr>
          <t>ð</t>
        </r>
        <r>
          <rPr>
            <b/>
            <sz val="8"/>
            <color indexed="81"/>
            <rFont val="Tahoma"/>
            <family val="2"/>
          </rPr>
          <t xml:space="preserve"> Charges </t>
        </r>
      </text>
    </comment>
    <comment ref="I32" authorId="0">
      <text>
        <r>
          <rPr>
            <b/>
            <sz val="8"/>
            <color indexed="81"/>
            <rFont val="Tahoma"/>
            <family val="2"/>
          </rPr>
          <t xml:space="preserve">Tableau de résultat
</t>
        </r>
        <r>
          <rPr>
            <b/>
            <sz val="8"/>
            <color indexed="81"/>
            <rFont val="Wingdings"/>
            <charset val="2"/>
          </rPr>
          <t>ð</t>
        </r>
        <r>
          <rPr>
            <b/>
            <sz val="8"/>
            <color indexed="81"/>
            <rFont val="Tahoma"/>
            <family val="2"/>
          </rPr>
          <t xml:space="preserve"> Charges </t>
        </r>
      </text>
    </comment>
    <comment ref="I43" authorId="0">
      <text>
        <r>
          <rPr>
            <b/>
            <sz val="8"/>
            <color indexed="81"/>
            <rFont val="Tahoma"/>
            <family val="2"/>
          </rPr>
          <t xml:space="preserve">Bilan </t>
        </r>
        <r>
          <rPr>
            <b/>
            <sz val="8"/>
            <color indexed="81"/>
            <rFont val="Wingdings"/>
            <charset val="2"/>
          </rPr>
          <t>ð</t>
        </r>
        <r>
          <rPr>
            <b/>
            <sz val="8"/>
            <color indexed="81"/>
            <rFont val="Tahoma"/>
            <family val="2"/>
          </rPr>
          <t xml:space="preserve"> Dettes fiscales.</t>
        </r>
      </text>
    </comment>
  </commentList>
</comments>
</file>

<file path=xl/comments2.xml><?xml version="1.0" encoding="utf-8"?>
<comments xmlns="http://schemas.openxmlformats.org/spreadsheetml/2006/main">
  <authors>
    <author>Carlos JANUARIO</author>
  </authors>
  <commentList>
    <comment ref="I12" authorId="0">
      <text>
        <r>
          <rPr>
            <b/>
            <sz val="8"/>
            <color indexed="81"/>
            <rFont val="Tahoma"/>
            <family val="2"/>
          </rPr>
          <t xml:space="preserve">Bilan actif </t>
        </r>
        <r>
          <rPr>
            <b/>
            <sz val="8"/>
            <color indexed="81"/>
            <rFont val="Wingdings"/>
            <charset val="2"/>
          </rPr>
          <t>ð</t>
        </r>
        <r>
          <rPr>
            <b/>
            <sz val="8"/>
            <color indexed="81"/>
            <rFont val="Tahoma"/>
            <family val="2"/>
          </rPr>
          <t xml:space="preserve">  Créances</t>
        </r>
      </text>
    </comment>
    <comment ref="I24" authorId="0">
      <text>
        <r>
          <rPr>
            <b/>
            <sz val="8"/>
            <color indexed="81"/>
            <rFont val="Tahoma"/>
            <family val="2"/>
          </rPr>
          <t xml:space="preserve">Bilan passif </t>
        </r>
        <r>
          <rPr>
            <b/>
            <sz val="8"/>
            <color indexed="81"/>
            <rFont val="Wingdings"/>
            <charset val="2"/>
          </rPr>
          <t>ð</t>
        </r>
        <r>
          <rPr>
            <b/>
            <sz val="8"/>
            <color indexed="81"/>
            <rFont val="Tahoma"/>
            <family val="2"/>
          </rPr>
          <t xml:space="preserve">  Dettes fournisseurs.</t>
        </r>
      </text>
    </comment>
    <comment ref="I32" authorId="0">
      <text>
        <r>
          <rPr>
            <b/>
            <sz val="8"/>
            <color indexed="81"/>
            <rFont val="Tahoma"/>
            <charset val="1"/>
          </rPr>
          <t>Bilan : dettes sociales.</t>
        </r>
      </text>
    </comment>
    <comment ref="I41" authorId="0">
      <text>
        <r>
          <rPr>
            <b/>
            <sz val="8"/>
            <color indexed="81"/>
            <rFont val="Tahoma"/>
            <charset val="1"/>
          </rPr>
          <t>Bilan : dettes fiscales.</t>
        </r>
      </text>
    </comment>
  </commentList>
</comments>
</file>

<file path=xl/comments3.xml><?xml version="1.0" encoding="utf-8"?>
<comments xmlns="http://schemas.openxmlformats.org/spreadsheetml/2006/main">
  <authors>
    <author>Carlos JANUARIO</author>
  </authors>
  <commentList>
    <comment ref="I7" authorId="0">
      <text>
        <r>
          <rPr>
            <b/>
            <sz val="8"/>
            <color indexed="81"/>
            <rFont val="Tahoma"/>
            <family val="2"/>
          </rPr>
          <t>Bilan actif : disponibilités.</t>
        </r>
      </text>
    </comment>
  </commentList>
</comments>
</file>

<file path=xl/sharedStrings.xml><?xml version="1.0" encoding="utf-8"?>
<sst xmlns="http://schemas.openxmlformats.org/spreadsheetml/2006/main" count="257" uniqueCount="141">
  <si>
    <t>Mois</t>
  </si>
  <si>
    <t>Ventes TTC</t>
  </si>
  <si>
    <t>Totaux</t>
  </si>
  <si>
    <t>Trésorerie initiale</t>
  </si>
  <si>
    <t>Encaissements</t>
  </si>
  <si>
    <t>Décaissements</t>
  </si>
  <si>
    <t>Trésorerie finale</t>
  </si>
  <si>
    <t>TVA collectée / ventes</t>
  </si>
  <si>
    <t>Cumuls</t>
  </si>
  <si>
    <t>Janvier</t>
  </si>
  <si>
    <t>Février</t>
  </si>
  <si>
    <t>Mars</t>
  </si>
  <si>
    <t>Avril</t>
  </si>
  <si>
    <t>Mai</t>
  </si>
  <si>
    <t>Juin</t>
  </si>
  <si>
    <t>Immobilisations incorporelles</t>
  </si>
  <si>
    <t>Immobilisations corporelles</t>
  </si>
  <si>
    <t>CAPITAUX PROPRES</t>
  </si>
  <si>
    <t>Capital</t>
  </si>
  <si>
    <t>Réserves</t>
  </si>
  <si>
    <t>DETTES</t>
  </si>
  <si>
    <t>ACTIF CIRCULANT</t>
  </si>
  <si>
    <t>Disponibilités</t>
  </si>
  <si>
    <t>Emprunts et dettes financières diverses</t>
  </si>
  <si>
    <t>Autre charges</t>
  </si>
  <si>
    <t>Total charges</t>
  </si>
  <si>
    <t>Total produits</t>
  </si>
  <si>
    <t>Total</t>
  </si>
  <si>
    <t>ACTIF</t>
  </si>
  <si>
    <t>PASSIF</t>
  </si>
  <si>
    <t>CHARGES HT</t>
  </si>
  <si>
    <t>PRODUITS HT</t>
  </si>
  <si>
    <t>Production stockée</t>
  </si>
  <si>
    <t>Charges financières</t>
  </si>
  <si>
    <t>Total général</t>
  </si>
  <si>
    <t>Bilan</t>
  </si>
  <si>
    <t>Brut</t>
  </si>
  <si>
    <t>Net</t>
  </si>
  <si>
    <t>Autres dettes diverses</t>
  </si>
  <si>
    <t>Dettes sur immobilisations</t>
  </si>
  <si>
    <t>Approvisionnements stockés</t>
  </si>
  <si>
    <t>Achats d'approvisionnements</t>
  </si>
  <si>
    <t>Dotations aux amortissements</t>
  </si>
  <si>
    <t>Impôts et taxes</t>
  </si>
  <si>
    <t>Variation de stock d'approvisionnements</t>
  </si>
  <si>
    <t>Charges sociales sur salaires</t>
  </si>
  <si>
    <t>ACTIF IMMOBILISE</t>
  </si>
  <si>
    <t>Résultat prévisionnel (bénéfice)</t>
  </si>
  <si>
    <t xml:space="preserve">Total </t>
  </si>
  <si>
    <t>Résultat prévisionnel (Perte)</t>
  </si>
  <si>
    <t>TVA déductible sur immobilisations</t>
  </si>
  <si>
    <t xml:space="preserve">Stocks de Produits finis </t>
  </si>
  <si>
    <t>Stocks de marchandises</t>
  </si>
  <si>
    <t>VMP</t>
  </si>
  <si>
    <t>Immobilisations financières</t>
  </si>
  <si>
    <t>Autres emprunts</t>
  </si>
  <si>
    <t>(1) dont Concours Bancaires Courants</t>
  </si>
  <si>
    <t>CHARGES D'EXPLOITATION</t>
  </si>
  <si>
    <t>PRODUITS D'EXPLOITATION</t>
  </si>
  <si>
    <t>Achats de marchandises</t>
  </si>
  <si>
    <t>Variation de stock de marchandises</t>
  </si>
  <si>
    <t>Charges externes</t>
  </si>
  <si>
    <t xml:space="preserve">Dotations aux dépréciations </t>
  </si>
  <si>
    <t>Ventes de marchandises</t>
  </si>
  <si>
    <t>Autres produits</t>
  </si>
  <si>
    <t>Produits financiers</t>
  </si>
  <si>
    <t>Subventions d 'exploitation</t>
  </si>
  <si>
    <t>CHARGES FINANCIERES</t>
  </si>
  <si>
    <t>PRODUITS FINANCIERS</t>
  </si>
  <si>
    <t xml:space="preserve">Reprises de dépréciations </t>
  </si>
  <si>
    <t>Report à nouveau</t>
  </si>
  <si>
    <t>Autres créances diverses</t>
  </si>
  <si>
    <t>Clients  et comptes rattachés</t>
  </si>
  <si>
    <t>Dettes fournisseurs d'ABS et rattachés</t>
  </si>
  <si>
    <t>Dettes Fiscales et Sociales</t>
  </si>
  <si>
    <t>Montants</t>
  </si>
  <si>
    <t>Production vendue de biens</t>
  </si>
  <si>
    <t>Prestations de services</t>
  </si>
  <si>
    <t>Publicité</t>
  </si>
  <si>
    <t>Honoraires</t>
  </si>
  <si>
    <t>Téléphone</t>
  </si>
  <si>
    <t>Rémunérations Salaires</t>
  </si>
  <si>
    <t>Contrôles</t>
  </si>
  <si>
    <t>Investissements</t>
  </si>
  <si>
    <t>Résultat prévisionnel : bénéfice</t>
  </si>
  <si>
    <t>Bilan Actif</t>
  </si>
  <si>
    <t>Bilan Passif</t>
  </si>
  <si>
    <t>Ventes de marchandises HT</t>
  </si>
  <si>
    <t>TVA sur ventes</t>
  </si>
  <si>
    <t xml:space="preserve">TVA sur achats </t>
  </si>
  <si>
    <t>Achats  TTC</t>
  </si>
  <si>
    <t>Cumuls achats  TTC</t>
  </si>
  <si>
    <t>Cumuls achats HT</t>
  </si>
  <si>
    <t>Cumuls ventes TTC</t>
  </si>
  <si>
    <t>Cumuls ventes HT</t>
  </si>
  <si>
    <t>TVA déductible sur charges</t>
  </si>
  <si>
    <t>TVA déductible sur achats de marchandises</t>
  </si>
  <si>
    <t>Rémunérations</t>
  </si>
  <si>
    <t>Commissions</t>
  </si>
  <si>
    <t>Loyers</t>
  </si>
  <si>
    <t>Transports</t>
  </si>
  <si>
    <t>Energie et Carburant</t>
  </si>
  <si>
    <t>Assurances (pas de TVA)</t>
  </si>
  <si>
    <t>TVA à décaisser</t>
  </si>
  <si>
    <t xml:space="preserve">Décaissement de la TVA </t>
  </si>
  <si>
    <t>Résultat de l'exercice</t>
  </si>
  <si>
    <t>Cotisations sociales</t>
  </si>
  <si>
    <t>Dotations aux amortissements du nouveau véhicule</t>
  </si>
  <si>
    <t>Créances clients</t>
  </si>
  <si>
    <t>Fournisseurs d'ABS</t>
  </si>
  <si>
    <t>Dettes fiscales et sociales</t>
  </si>
  <si>
    <t>TVA nette à payer</t>
  </si>
  <si>
    <t>SARL FRAISE - BILAN AU 31/12/N-1 (après affectation du résultat)</t>
  </si>
  <si>
    <t>Amort. / Prov.</t>
  </si>
  <si>
    <r>
      <t xml:space="preserve">Zones de saisie </t>
    </r>
    <r>
      <rPr>
        <b/>
        <sz val="12"/>
        <rFont val="Wingdings"/>
        <charset val="2"/>
      </rPr>
      <t>ð</t>
    </r>
  </si>
  <si>
    <t>SARL FRAISE - BUDGET des ventes</t>
  </si>
  <si>
    <t xml:space="preserve">Achats de marchandises HT : </t>
  </si>
  <si>
    <t>SARL FRAISE - BUDGET des achats</t>
  </si>
  <si>
    <t>SARL FRAISE - BUDGET des charges (HT)</t>
  </si>
  <si>
    <t>SARL FRAISE - BUDGET de TVA</t>
  </si>
  <si>
    <t>Dotations aux amortissements des immobilisations corporelles</t>
  </si>
  <si>
    <t>Ventes Janvier</t>
  </si>
  <si>
    <t>Ventes Février</t>
  </si>
  <si>
    <t>Ventes Mars</t>
  </si>
  <si>
    <t>Ventes Avril</t>
  </si>
  <si>
    <t>Ventes Mai</t>
  </si>
  <si>
    <t>Ventes Juin</t>
  </si>
  <si>
    <t>Achats Janvier</t>
  </si>
  <si>
    <t>Achats Février</t>
  </si>
  <si>
    <t>Achats Mars</t>
  </si>
  <si>
    <t>Achats Avril</t>
  </si>
  <si>
    <t>Achats Mai</t>
  </si>
  <si>
    <t>Achats Juin</t>
  </si>
  <si>
    <t>SARL FRAISE - BUDGET des encaissements</t>
  </si>
  <si>
    <t>SARL FRAISE - BUDGET des décaissements sur achats de marchandises</t>
  </si>
  <si>
    <t>SARL FRAISE - BUDGET des décaissements sur charges et acquisitions</t>
  </si>
  <si>
    <t>SARL FRAISE - BUDGET de trésorerie</t>
  </si>
  <si>
    <t>SARL FRAISE - TABLEAU DE RESULTAT PREVISIONNEL au 30/06/N</t>
  </si>
  <si>
    <t>SARL FRAISE - BILAN PREVISIONNEL AU 30/06/N</t>
  </si>
  <si>
    <t>Emprunts et dettes financières diverses (1)</t>
  </si>
  <si>
    <t>SARL FRAISE - Commentaires</t>
  </si>
</sst>
</file>

<file path=xl/styles.xml><?xml version="1.0" encoding="utf-8"?>
<styleSheet xmlns="http://schemas.openxmlformats.org/spreadsheetml/2006/main">
  <numFmts count="2">
    <numFmt numFmtId="164" formatCode="_-* #,##0.00\ _F_-;\-* #,##0.00\ _F_-;_-* &quot;-&quot;??\ _F_-;_-@_-"/>
    <numFmt numFmtId="165" formatCode="_-* #,##0.00\ [$€]_-;\-* #,##0.00\ [$€]_-;_-* &quot;-&quot;??\ [$€]_-;_-@_-"/>
  </numFmts>
  <fonts count="11">
    <font>
      <sz val="10"/>
      <name val="Arial"/>
    </font>
    <font>
      <sz val="10"/>
      <name val="Arial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sz val="12"/>
      <color indexed="17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Wingdings"/>
      <charset val="2"/>
    </font>
    <font>
      <b/>
      <sz val="8"/>
      <color indexed="81"/>
      <name val="Tahoma"/>
      <family val="2"/>
    </font>
    <font>
      <b/>
      <sz val="8"/>
      <color indexed="81"/>
      <name val="Wingdings"/>
      <charset val="2"/>
    </font>
    <font>
      <b/>
      <sz val="8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2">
    <xf numFmtId="0" fontId="0" fillId="0" borderId="0" xfId="0"/>
    <xf numFmtId="0" fontId="6" fillId="0" borderId="0" xfId="0" applyFont="1" applyFill="1" applyBorder="1"/>
    <xf numFmtId="0" fontId="5" fillId="0" borderId="0" xfId="0" applyFont="1" applyFill="1" applyBorder="1"/>
    <xf numFmtId="0" fontId="5" fillId="0" borderId="0" xfId="0" applyFont="1" applyAlignment="1">
      <alignment vertical="center"/>
    </xf>
    <xf numFmtId="165" fontId="5" fillId="0" borderId="0" xfId="1" applyFont="1" applyAlignment="1">
      <alignment vertical="center"/>
    </xf>
    <xf numFmtId="165" fontId="5" fillId="2" borderId="0" xfId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5" fillId="0" borderId="0" xfId="0" applyFont="1" applyFill="1" applyBorder="1" applyAlignment="1">
      <alignment vertical="center"/>
    </xf>
    <xf numFmtId="165" fontId="5" fillId="0" borderId="0" xfId="1" applyFont="1" applyBorder="1" applyAlignment="1">
      <alignment vertical="center"/>
    </xf>
    <xf numFmtId="0" fontId="2" fillId="5" borderId="19" xfId="0" applyFont="1" applyFill="1" applyBorder="1" applyAlignment="1">
      <alignment horizontal="center" vertical="center"/>
    </xf>
    <xf numFmtId="0" fontId="5" fillId="0" borderId="34" xfId="0" applyFont="1" applyBorder="1" applyAlignment="1">
      <alignment vertical="center"/>
    </xf>
    <xf numFmtId="0" fontId="2" fillId="0" borderId="34" xfId="0" applyFont="1" applyBorder="1" applyAlignment="1">
      <alignment horizontal="right" vertical="center"/>
    </xf>
    <xf numFmtId="4" fontId="3" fillId="0" borderId="19" xfId="1" applyNumberFormat="1" applyFont="1" applyBorder="1" applyAlignment="1">
      <alignment vertical="center"/>
    </xf>
    <xf numFmtId="4" fontId="3" fillId="0" borderId="9" xfId="1" applyNumberFormat="1" applyFont="1" applyBorder="1" applyAlignment="1">
      <alignment vertical="center"/>
    </xf>
    <xf numFmtId="4" fontId="5" fillId="0" borderId="35" xfId="2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0" fontId="3" fillId="2" borderId="34" xfId="0" applyFont="1" applyFill="1" applyBorder="1" applyAlignment="1">
      <alignment horizontal="right" vertical="center"/>
    </xf>
    <xf numFmtId="4" fontId="2" fillId="0" borderId="36" xfId="2" applyNumberFormat="1" applyFont="1" applyBorder="1" applyAlignment="1">
      <alignment vertical="center"/>
    </xf>
    <xf numFmtId="4" fontId="2" fillId="0" borderId="34" xfId="2" applyNumberFormat="1" applyFont="1" applyBorder="1" applyAlignment="1">
      <alignment vertical="center"/>
    </xf>
    <xf numFmtId="4" fontId="2" fillId="0" borderId="35" xfId="2" applyNumberFormat="1" applyFont="1" applyBorder="1" applyAlignment="1">
      <alignment vertical="center"/>
    </xf>
    <xf numFmtId="4" fontId="2" fillId="0" borderId="1" xfId="1" applyNumberFormat="1" applyFont="1" applyBorder="1" applyAlignment="1">
      <alignment vertical="center"/>
    </xf>
    <xf numFmtId="4" fontId="2" fillId="0" borderId="19" xfId="2" applyNumberFormat="1" applyFont="1" applyBorder="1" applyAlignment="1">
      <alignment vertical="center"/>
    </xf>
    <xf numFmtId="4" fontId="3" fillId="0" borderId="19" xfId="2" applyNumberFormat="1" applyFont="1" applyBorder="1" applyAlignment="1">
      <alignment vertical="center"/>
    </xf>
    <xf numFmtId="4" fontId="2" fillId="0" borderId="6" xfId="1" applyNumberFormat="1" applyFont="1" applyBorder="1" applyAlignment="1">
      <alignment vertical="center"/>
    </xf>
    <xf numFmtId="4" fontId="3" fillId="0" borderId="9" xfId="2" applyNumberFormat="1" applyFont="1" applyBorder="1" applyAlignment="1">
      <alignment vertical="center"/>
    </xf>
    <xf numFmtId="165" fontId="5" fillId="6" borderId="7" xfId="1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2" fontId="3" fillId="0" borderId="30" xfId="2" applyNumberFormat="1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2" fillId="0" borderId="38" xfId="0" applyFont="1" applyBorder="1" applyAlignment="1">
      <alignment horizontal="right" vertical="center"/>
    </xf>
    <xf numFmtId="4" fontId="2" fillId="0" borderId="30" xfId="2" applyNumberFormat="1" applyFont="1" applyBorder="1" applyAlignment="1">
      <alignment vertical="center"/>
    </xf>
    <xf numFmtId="165" fontId="2" fillId="0" borderId="30" xfId="1" applyFont="1" applyBorder="1" applyAlignment="1">
      <alignment vertical="center"/>
    </xf>
    <xf numFmtId="0" fontId="5" fillId="0" borderId="38" xfId="0" applyFont="1" applyFill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2" fillId="0" borderId="31" xfId="0" applyFont="1" applyBorder="1" applyAlignment="1">
      <alignment horizontal="right" vertical="center"/>
    </xf>
    <xf numFmtId="4" fontId="2" fillId="0" borderId="22" xfId="0" applyNumberFormat="1" applyFont="1" applyBorder="1" applyAlignment="1">
      <alignment vertical="center"/>
    </xf>
    <xf numFmtId="0" fontId="2" fillId="3" borderId="40" xfId="0" applyFont="1" applyFill="1" applyBorder="1" applyAlignment="1">
      <alignment horizontal="right" vertical="center"/>
    </xf>
    <xf numFmtId="4" fontId="2" fillId="0" borderId="26" xfId="1" applyNumberFormat="1" applyFont="1" applyBorder="1" applyAlignment="1">
      <alignment vertical="center"/>
    </xf>
    <xf numFmtId="4" fontId="2" fillId="0" borderId="41" xfId="1" applyNumberFormat="1" applyFont="1" applyBorder="1" applyAlignment="1">
      <alignment vertical="center"/>
    </xf>
    <xf numFmtId="0" fontId="2" fillId="3" borderId="26" xfId="0" applyFont="1" applyFill="1" applyBorder="1" applyAlignment="1">
      <alignment horizontal="right" vertical="center"/>
    </xf>
    <xf numFmtId="4" fontId="2" fillId="0" borderId="27" xfId="1" applyNumberFormat="1" applyFont="1" applyBorder="1" applyAlignment="1">
      <alignment vertical="center"/>
    </xf>
    <xf numFmtId="0" fontId="5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/>
    </xf>
    <xf numFmtId="2" fontId="5" fillId="0" borderId="0" xfId="0" applyNumberFormat="1" applyFont="1" applyFill="1" applyBorder="1"/>
    <xf numFmtId="4" fontId="5" fillId="0" borderId="1" xfId="2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4" fontId="5" fillId="0" borderId="0" xfId="0" applyNumberFormat="1" applyFont="1" applyFill="1" applyBorder="1" applyAlignment="1">
      <alignment vertical="center"/>
    </xf>
    <xf numFmtId="4" fontId="5" fillId="0" borderId="0" xfId="3" applyNumberFormat="1" applyFont="1" applyFill="1" applyBorder="1" applyAlignment="1">
      <alignment horizontal="right" vertical="center"/>
    </xf>
    <xf numFmtId="4" fontId="5" fillId="0" borderId="10" xfId="2" applyNumberFormat="1" applyFont="1" applyFill="1" applyBorder="1" applyAlignment="1">
      <alignment vertical="center"/>
    </xf>
    <xf numFmtId="4" fontId="5" fillId="0" borderId="19" xfId="2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 wrapText="1"/>
    </xf>
    <xf numFmtId="2" fontId="6" fillId="0" borderId="0" xfId="0" applyNumberFormat="1" applyFont="1" applyFill="1" applyBorder="1"/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" fontId="5" fillId="0" borderId="34" xfId="2" applyNumberFormat="1" applyFont="1" applyFill="1" applyBorder="1" applyAlignment="1">
      <alignment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2" fillId="3" borderId="10" xfId="0" applyFont="1" applyFill="1" applyBorder="1" applyAlignment="1">
      <alignment horizontal="center" vertical="center"/>
    </xf>
    <xf numFmtId="4" fontId="2" fillId="3" borderId="25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5" fillId="0" borderId="19" xfId="0" applyFont="1" applyFill="1" applyBorder="1" applyAlignment="1">
      <alignment horizontal="left" vertical="center"/>
    </xf>
    <xf numFmtId="0" fontId="5" fillId="0" borderId="34" xfId="0" applyFont="1" applyFill="1" applyBorder="1" applyAlignment="1">
      <alignment horizontal="left" vertical="center"/>
    </xf>
    <xf numFmtId="0" fontId="5" fillId="0" borderId="3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4" fontId="2" fillId="0" borderId="1" xfId="2" applyNumberFormat="1" applyFont="1" applyFill="1" applyBorder="1" applyAlignment="1">
      <alignment vertical="center"/>
    </xf>
    <xf numFmtId="4" fontId="2" fillId="0" borderId="30" xfId="3" applyNumberFormat="1" applyFont="1" applyFill="1" applyBorder="1" applyAlignment="1">
      <alignment horizontal="right" vertical="center"/>
    </xf>
    <xf numFmtId="4" fontId="2" fillId="0" borderId="23" xfId="3" applyNumberFormat="1" applyFont="1" applyFill="1" applyBorder="1" applyAlignment="1">
      <alignment horizontal="right" vertical="center"/>
    </xf>
    <xf numFmtId="4" fontId="2" fillId="0" borderId="19" xfId="2" applyNumberFormat="1" applyFont="1" applyFill="1" applyBorder="1" applyAlignment="1">
      <alignment vertical="center"/>
    </xf>
    <xf numFmtId="4" fontId="2" fillId="0" borderId="34" xfId="2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 wrapText="1"/>
    </xf>
    <xf numFmtId="4" fontId="2" fillId="5" borderId="39" xfId="3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11" xfId="0" applyFont="1" applyFill="1" applyBorder="1" applyAlignment="1">
      <alignment horizontal="left" vertical="center" wrapText="1"/>
    </xf>
    <xf numFmtId="4" fontId="2" fillId="0" borderId="43" xfId="0" applyNumberFormat="1" applyFont="1" applyFill="1" applyBorder="1" applyAlignment="1">
      <alignment vertical="center"/>
    </xf>
    <xf numFmtId="4" fontId="2" fillId="5" borderId="44" xfId="3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14" xfId="0" applyFont="1" applyFill="1" applyBorder="1" applyAlignment="1">
      <alignment horizontal="left" vertical="center" wrapText="1"/>
    </xf>
    <xf numFmtId="4" fontId="2" fillId="5" borderId="30" xfId="3" applyNumberFormat="1" applyFont="1" applyFill="1" applyBorder="1" applyAlignment="1">
      <alignment horizontal="right" vertical="center"/>
    </xf>
    <xf numFmtId="164" fontId="3" fillId="0" borderId="0" xfId="2" applyFont="1" applyFill="1" applyBorder="1" applyAlignment="1">
      <alignment vertical="center"/>
    </xf>
    <xf numFmtId="0" fontId="2" fillId="0" borderId="10" xfId="0" applyFont="1" applyFill="1" applyBorder="1" applyAlignment="1">
      <alignment horizontal="left" vertical="center"/>
    </xf>
    <xf numFmtId="4" fontId="2" fillId="0" borderId="10" xfId="2" applyNumberFormat="1" applyFont="1" applyFill="1" applyBorder="1" applyAlignment="1">
      <alignment vertical="center"/>
    </xf>
    <xf numFmtId="4" fontId="2" fillId="5" borderId="10" xfId="2" applyNumberFormat="1" applyFont="1" applyFill="1" applyBorder="1" applyAlignment="1">
      <alignment vertical="center"/>
    </xf>
    <xf numFmtId="164" fontId="2" fillId="0" borderId="0" xfId="2" applyFont="1" applyFill="1" applyBorder="1" applyAlignment="1">
      <alignment vertical="center"/>
    </xf>
    <xf numFmtId="0" fontId="2" fillId="3" borderId="32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vertical="center" wrapText="1"/>
    </xf>
    <xf numFmtId="4" fontId="5" fillId="5" borderId="30" xfId="0" applyNumberFormat="1" applyFont="1" applyFill="1" applyBorder="1" applyAlignment="1">
      <alignment vertical="center"/>
    </xf>
    <xf numFmtId="0" fontId="5" fillId="0" borderId="38" xfId="0" applyFont="1" applyFill="1" applyBorder="1" applyAlignment="1">
      <alignment vertical="center" wrapText="1"/>
    </xf>
    <xf numFmtId="4" fontId="5" fillId="5" borderId="39" xfId="0" applyNumberFormat="1" applyFont="1" applyFill="1" applyBorder="1" applyAlignment="1">
      <alignment vertical="center"/>
    </xf>
    <xf numFmtId="0" fontId="2" fillId="0" borderId="28" xfId="0" applyFont="1" applyFill="1" applyBorder="1" applyAlignment="1">
      <alignment vertical="center" wrapText="1"/>
    </xf>
    <xf numFmtId="4" fontId="2" fillId="5" borderId="23" xfId="0" applyNumberFormat="1" applyFont="1" applyFill="1" applyBorder="1" applyAlignment="1">
      <alignment vertical="center"/>
    </xf>
    <xf numFmtId="0" fontId="2" fillId="0" borderId="45" xfId="0" applyFont="1" applyFill="1" applyBorder="1" applyAlignment="1">
      <alignment vertical="center" wrapText="1"/>
    </xf>
    <xf numFmtId="4" fontId="2" fillId="0" borderId="44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4" fontId="2" fillId="5" borderId="43" xfId="0" applyNumberFormat="1" applyFont="1" applyFill="1" applyBorder="1" applyAlignment="1">
      <alignment vertical="center"/>
    </xf>
    <xf numFmtId="4" fontId="2" fillId="0" borderId="1" xfId="2" applyNumberFormat="1" applyFont="1" applyFill="1" applyBorder="1" applyAlignment="1"/>
    <xf numFmtId="164" fontId="5" fillId="0" borderId="0" xfId="2" applyFont="1" applyFill="1" applyBorder="1"/>
    <xf numFmtId="4" fontId="2" fillId="0" borderId="19" xfId="2" applyNumberFormat="1" applyFont="1" applyFill="1" applyBorder="1" applyAlignment="1"/>
    <xf numFmtId="4" fontId="2" fillId="0" borderId="6" xfId="2" applyNumberFormat="1" applyFont="1" applyFill="1" applyBorder="1" applyAlignment="1"/>
    <xf numFmtId="4" fontId="2" fillId="0" borderId="0" xfId="2" applyNumberFormat="1" applyFont="1" applyFill="1" applyBorder="1" applyAlignment="1"/>
    <xf numFmtId="4" fontId="2" fillId="0" borderId="22" xfId="2" applyNumberFormat="1" applyFont="1" applyFill="1" applyBorder="1" applyAlignment="1"/>
    <xf numFmtId="4" fontId="2" fillId="0" borderId="30" xfId="2" applyNumberFormat="1" applyFont="1" applyFill="1" applyBorder="1" applyAlignment="1"/>
    <xf numFmtId="0" fontId="2" fillId="0" borderId="0" xfId="0" applyFont="1" applyFill="1" applyBorder="1" applyAlignment="1">
      <alignment horizontal="center"/>
    </xf>
    <xf numFmtId="4" fontId="2" fillId="0" borderId="10" xfId="2" applyNumberFormat="1" applyFont="1" applyFill="1" applyBorder="1"/>
    <xf numFmtId="14" fontId="5" fillId="0" borderId="0" xfId="0" applyNumberFormat="1" applyFont="1" applyFill="1" applyAlignment="1">
      <alignment horizontal="center"/>
    </xf>
    <xf numFmtId="15" fontId="5" fillId="0" borderId="0" xfId="0" applyNumberFormat="1" applyFont="1" applyFill="1" applyAlignment="1">
      <alignment horizontal="center"/>
    </xf>
    <xf numFmtId="4" fontId="5" fillId="0" borderId="0" xfId="2" applyNumberFormat="1" applyFont="1" applyFill="1" applyBorder="1" applyAlignment="1"/>
    <xf numFmtId="4" fontId="5" fillId="0" borderId="0" xfId="2" applyNumberFormat="1" applyFont="1" applyFill="1" applyBorder="1" applyAlignment="1">
      <alignment horizontal="center"/>
    </xf>
    <xf numFmtId="4" fontId="5" fillId="0" borderId="10" xfId="2" applyNumberFormat="1" applyFont="1" applyFill="1" applyBorder="1"/>
    <xf numFmtId="0" fontId="5" fillId="0" borderId="19" xfId="0" applyFont="1" applyFill="1" applyBorder="1" applyAlignment="1">
      <alignment horizontal="center"/>
    </xf>
    <xf numFmtId="0" fontId="2" fillId="0" borderId="0" xfId="0" applyFont="1" applyFill="1" applyBorder="1"/>
    <xf numFmtId="164" fontId="2" fillId="0" borderId="0" xfId="2" applyFont="1" applyFill="1" applyBorder="1"/>
    <xf numFmtId="0" fontId="2" fillId="0" borderId="0" xfId="0" applyFont="1" applyFill="1" applyBorder="1" applyAlignment="1"/>
    <xf numFmtId="4" fontId="5" fillId="0" borderId="19" xfId="0" applyNumberFormat="1" applyFont="1" applyFill="1" applyBorder="1" applyAlignment="1">
      <alignment horizontal="right"/>
    </xf>
    <xf numFmtId="4" fontId="5" fillId="0" borderId="34" xfId="2" applyNumberFormat="1" applyFont="1" applyFill="1" applyBorder="1" applyAlignment="1"/>
    <xf numFmtId="0" fontId="2" fillId="3" borderId="4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5" fillId="0" borderId="29" xfId="0" applyFont="1" applyFill="1" applyBorder="1" applyAlignment="1"/>
    <xf numFmtId="4" fontId="2" fillId="0" borderId="30" xfId="0" applyNumberFormat="1" applyFont="1" applyFill="1" applyBorder="1" applyAlignment="1">
      <alignment horizontal="right"/>
    </xf>
    <xf numFmtId="0" fontId="5" fillId="0" borderId="38" xfId="0" applyFont="1" applyFill="1" applyBorder="1" applyAlignment="1">
      <alignment horizontal="left"/>
    </xf>
    <xf numFmtId="4" fontId="2" fillId="0" borderId="39" xfId="2" applyNumberFormat="1" applyFont="1" applyFill="1" applyBorder="1" applyAlignment="1"/>
    <xf numFmtId="4" fontId="2" fillId="0" borderId="26" xfId="2" applyNumberFormat="1" applyFont="1" applyFill="1" applyBorder="1" applyAlignment="1"/>
    <xf numFmtId="4" fontId="2" fillId="0" borderId="41" xfId="2" applyNumberFormat="1" applyFont="1" applyFill="1" applyBorder="1" applyAlignment="1"/>
    <xf numFmtId="4" fontId="2" fillId="5" borderId="41" xfId="2" applyNumberFormat="1" applyFont="1" applyFill="1" applyBorder="1" applyAlignment="1">
      <alignment horizontal="center"/>
    </xf>
    <xf numFmtId="4" fontId="2" fillId="5" borderId="47" xfId="2" applyNumberFormat="1" applyFont="1" applyFill="1" applyBorder="1" applyAlignment="1"/>
    <xf numFmtId="4" fontId="5" fillId="0" borderId="35" xfId="2" applyNumberFormat="1" applyFont="1" applyFill="1" applyBorder="1" applyAlignment="1"/>
    <xf numFmtId="4" fontId="2" fillId="0" borderId="8" xfId="2" applyNumberFormat="1" applyFont="1" applyFill="1" applyBorder="1" applyAlignment="1"/>
    <xf numFmtId="0" fontId="2" fillId="5" borderId="28" xfId="0" applyFont="1" applyFill="1" applyBorder="1"/>
    <xf numFmtId="0" fontId="2" fillId="5" borderId="40" xfId="0" applyFont="1" applyFill="1" applyBorder="1"/>
    <xf numFmtId="4" fontId="2" fillId="0" borderId="30" xfId="0" applyNumberFormat="1" applyFont="1" applyFill="1" applyBorder="1" applyAlignment="1"/>
    <xf numFmtId="2" fontId="5" fillId="0" borderId="38" xfId="0" applyNumberFormat="1" applyFont="1" applyFill="1" applyBorder="1"/>
    <xf numFmtId="4" fontId="2" fillId="0" borderId="48" xfId="2" applyNumberFormat="1" applyFont="1" applyFill="1" applyBorder="1" applyAlignment="1"/>
    <xf numFmtId="0" fontId="2" fillId="0" borderId="0" xfId="0" applyFont="1" applyFill="1" applyBorder="1" applyAlignment="1">
      <alignment wrapText="1"/>
    </xf>
    <xf numFmtId="4" fontId="2" fillId="0" borderId="5" xfId="2" applyNumberFormat="1" applyFont="1" applyFill="1" applyBorder="1"/>
    <xf numFmtId="4" fontId="5" fillId="0" borderId="34" xfId="2" applyNumberFormat="1" applyFont="1" applyFill="1" applyBorder="1"/>
    <xf numFmtId="0" fontId="5" fillId="0" borderId="19" xfId="0" applyFont="1" applyFill="1" applyBorder="1"/>
    <xf numFmtId="2" fontId="5" fillId="0" borderId="19" xfId="0" applyNumberFormat="1" applyFont="1" applyFill="1" applyBorder="1" applyAlignment="1">
      <alignment horizontal="right"/>
    </xf>
    <xf numFmtId="0" fontId="2" fillId="3" borderId="20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37" xfId="0" applyFont="1" applyFill="1" applyBorder="1" applyAlignment="1">
      <alignment horizontal="center"/>
    </xf>
    <xf numFmtId="0" fontId="5" fillId="0" borderId="29" xfId="0" applyFont="1" applyFill="1" applyBorder="1" applyAlignment="1">
      <alignment horizontal="left"/>
    </xf>
    <xf numFmtId="0" fontId="5" fillId="0" borderId="30" xfId="0" applyFont="1" applyFill="1" applyBorder="1" applyAlignment="1">
      <alignment horizontal="center"/>
    </xf>
    <xf numFmtId="164" fontId="5" fillId="0" borderId="39" xfId="2" applyFont="1" applyFill="1" applyBorder="1"/>
    <xf numFmtId="4" fontId="5" fillId="0" borderId="39" xfId="2" applyNumberFormat="1" applyFont="1" applyFill="1" applyBorder="1"/>
    <xf numFmtId="0" fontId="5" fillId="0" borderId="31" xfId="0" applyFont="1" applyFill="1" applyBorder="1" applyAlignment="1">
      <alignment horizontal="left"/>
    </xf>
    <xf numFmtId="4" fontId="5" fillId="0" borderId="23" xfId="0" applyNumberFormat="1" applyFont="1" applyFill="1" applyBorder="1"/>
    <xf numFmtId="0" fontId="2" fillId="5" borderId="31" xfId="0" applyFont="1" applyFill="1" applyBorder="1" applyAlignment="1">
      <alignment horizontal="left"/>
    </xf>
    <xf numFmtId="164" fontId="2" fillId="5" borderId="30" xfId="2" applyFont="1" applyFill="1" applyBorder="1"/>
    <xf numFmtId="0" fontId="2" fillId="5" borderId="40" xfId="0" applyFont="1" applyFill="1" applyBorder="1" applyAlignment="1">
      <alignment horizontal="left"/>
    </xf>
    <xf numFmtId="4" fontId="2" fillId="0" borderId="26" xfId="2" applyNumberFormat="1" applyFont="1" applyFill="1" applyBorder="1"/>
    <xf numFmtId="4" fontId="2" fillId="0" borderId="41" xfId="2" applyNumberFormat="1" applyFont="1" applyFill="1" applyBorder="1"/>
    <xf numFmtId="164" fontId="2" fillId="5" borderId="44" xfId="2" applyFont="1" applyFill="1" applyBorder="1"/>
    <xf numFmtId="10" fontId="5" fillId="0" borderId="0" xfId="0" applyNumberFormat="1" applyFont="1" applyFill="1" applyBorder="1"/>
    <xf numFmtId="4" fontId="5" fillId="0" borderId="19" xfId="2" applyNumberFormat="1" applyFont="1" applyFill="1" applyBorder="1"/>
    <xf numFmtId="0" fontId="5" fillId="0" borderId="14" xfId="0" applyFont="1" applyFill="1" applyBorder="1"/>
    <xf numFmtId="4" fontId="5" fillId="5" borderId="30" xfId="2" applyNumberFormat="1" applyFont="1" applyFill="1" applyBorder="1"/>
    <xf numFmtId="0" fontId="5" fillId="0" borderId="12" xfId="0" applyFont="1" applyFill="1" applyBorder="1"/>
    <xf numFmtId="4" fontId="5" fillId="5" borderId="39" xfId="2" applyNumberFormat="1" applyFont="1" applyFill="1" applyBorder="1"/>
    <xf numFmtId="0" fontId="5" fillId="0" borderId="13" xfId="0" applyFont="1" applyFill="1" applyBorder="1"/>
    <xf numFmtId="4" fontId="5" fillId="5" borderId="23" xfId="2" applyNumberFormat="1" applyFont="1" applyFill="1" applyBorder="1"/>
    <xf numFmtId="0" fontId="2" fillId="5" borderId="49" xfId="0" applyFont="1" applyFill="1" applyBorder="1"/>
    <xf numFmtId="4" fontId="2" fillId="0" borderId="27" xfId="2" applyNumberFormat="1" applyFont="1" applyFill="1" applyBorder="1"/>
    <xf numFmtId="0" fontId="5" fillId="0" borderId="0" xfId="0" applyFont="1" applyFill="1" applyBorder="1" applyAlignment="1">
      <alignment vertical="center" wrapText="1"/>
    </xf>
    <xf numFmtId="14" fontId="5" fillId="0" borderId="0" xfId="1" applyNumberFormat="1" applyFont="1" applyFill="1" applyBorder="1" applyAlignment="1">
      <alignment horizontal="center"/>
    </xf>
    <xf numFmtId="4" fontId="5" fillId="0" borderId="0" xfId="0" applyNumberFormat="1" applyFont="1" applyFill="1" applyBorder="1"/>
    <xf numFmtId="165" fontId="5" fillId="0" borderId="0" xfId="1" applyFont="1" applyFill="1" applyBorder="1"/>
    <xf numFmtId="4" fontId="2" fillId="0" borderId="0" xfId="0" applyNumberFormat="1" applyFont="1" applyFill="1" applyBorder="1"/>
    <xf numFmtId="4" fontId="5" fillId="0" borderId="34" xfId="0" applyNumberFormat="1" applyFont="1" applyFill="1" applyBorder="1" applyAlignment="1">
      <alignment horizontal="right" vertical="center"/>
    </xf>
    <xf numFmtId="4" fontId="5" fillId="0" borderId="34" xfId="1" applyNumberFormat="1" applyFont="1" applyFill="1" applyBorder="1" applyAlignment="1">
      <alignment horizontal="right" vertical="center"/>
    </xf>
    <xf numFmtId="0" fontId="2" fillId="5" borderId="19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vertical="center" wrapText="1"/>
    </xf>
    <xf numFmtId="0" fontId="5" fillId="0" borderId="34" xfId="0" applyFont="1" applyFill="1" applyBorder="1" applyAlignment="1">
      <alignment vertical="center"/>
    </xf>
    <xf numFmtId="0" fontId="2" fillId="5" borderId="3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4" fontId="2" fillId="0" borderId="1" xfId="1" applyNumberFormat="1" applyFont="1" applyFill="1" applyBorder="1" applyAlignment="1">
      <alignment horizontal="right" vertical="center"/>
    </xf>
    <xf numFmtId="165" fontId="5" fillId="6" borderId="7" xfId="1" applyFont="1" applyFill="1" applyBorder="1"/>
    <xf numFmtId="0" fontId="2" fillId="0" borderId="0" xfId="0" applyFont="1" applyFill="1" applyBorder="1" applyAlignment="1">
      <alignment horizontal="right"/>
    </xf>
    <xf numFmtId="0" fontId="2" fillId="3" borderId="50" xfId="0" applyFont="1" applyFill="1" applyBorder="1" applyAlignment="1">
      <alignment horizontal="center" vertical="center"/>
    </xf>
    <xf numFmtId="0" fontId="2" fillId="3" borderId="51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 wrapText="1"/>
    </xf>
    <xf numFmtId="0" fontId="5" fillId="0" borderId="30" xfId="0" applyFont="1" applyFill="1" applyBorder="1"/>
    <xf numFmtId="0" fontId="5" fillId="0" borderId="38" xfId="0" applyFont="1" applyFill="1" applyBorder="1" applyAlignment="1">
      <alignment horizontal="left" vertical="center" wrapText="1"/>
    </xf>
    <xf numFmtId="4" fontId="5" fillId="0" borderId="39" xfId="0" applyNumberFormat="1" applyFont="1" applyFill="1" applyBorder="1" applyAlignment="1">
      <alignment horizontal="right" vertical="center"/>
    </xf>
    <xf numFmtId="4" fontId="5" fillId="0" borderId="39" xfId="1" applyNumberFormat="1" applyFont="1" applyFill="1" applyBorder="1" applyAlignment="1">
      <alignment horizontal="right" vertical="center"/>
    </xf>
    <xf numFmtId="0" fontId="2" fillId="5" borderId="38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right" vertical="center" wrapText="1"/>
    </xf>
    <xf numFmtId="4" fontId="2" fillId="0" borderId="22" xfId="1" applyNumberFormat="1" applyFont="1" applyFill="1" applyBorder="1" applyAlignment="1">
      <alignment horizontal="right" vertical="center"/>
    </xf>
    <xf numFmtId="0" fontId="2" fillId="0" borderId="40" xfId="0" applyFont="1" applyFill="1" applyBorder="1" applyAlignment="1">
      <alignment horizontal="right" vertical="center" wrapText="1"/>
    </xf>
    <xf numFmtId="4" fontId="2" fillId="0" borderId="26" xfId="1" applyNumberFormat="1" applyFont="1" applyFill="1" applyBorder="1" applyAlignment="1">
      <alignment horizontal="right" vertical="center"/>
    </xf>
    <xf numFmtId="0" fontId="2" fillId="0" borderId="26" xfId="0" applyFont="1" applyFill="1" applyBorder="1" applyAlignment="1">
      <alignment horizontal="right" vertical="center" wrapText="1"/>
    </xf>
    <xf numFmtId="4" fontId="2" fillId="0" borderId="27" xfId="1" applyNumberFormat="1" applyFont="1" applyFill="1" applyBorder="1" applyAlignment="1">
      <alignment horizontal="right" vertical="center"/>
    </xf>
    <xf numFmtId="165" fontId="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4" fontId="2" fillId="0" borderId="1" xfId="1" applyNumberFormat="1" applyFont="1" applyFill="1" applyBorder="1" applyAlignment="1">
      <alignment vertical="center"/>
    </xf>
    <xf numFmtId="4" fontId="2" fillId="0" borderId="19" xfId="1" applyNumberFormat="1" applyFont="1" applyFill="1" applyBorder="1" applyAlignment="1">
      <alignment vertical="center"/>
    </xf>
    <xf numFmtId="0" fontId="2" fillId="0" borderId="34" xfId="0" applyFont="1" applyFill="1" applyBorder="1" applyAlignment="1">
      <alignment vertical="center"/>
    </xf>
    <xf numFmtId="4" fontId="5" fillId="0" borderId="34" xfId="1" applyNumberFormat="1" applyFont="1" applyFill="1" applyBorder="1" applyAlignment="1">
      <alignment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right" vertical="center"/>
    </xf>
    <xf numFmtId="0" fontId="2" fillId="0" borderId="34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2" fontId="2" fillId="0" borderId="30" xfId="2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4" fontId="5" fillId="0" borderId="39" xfId="2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right" vertical="center"/>
    </xf>
    <xf numFmtId="0" fontId="2" fillId="0" borderId="12" xfId="0" applyFont="1" applyFill="1" applyBorder="1" applyAlignment="1">
      <alignment horizontal="center" vertical="center"/>
    </xf>
    <xf numFmtId="165" fontId="2" fillId="0" borderId="39" xfId="1" applyFont="1" applyFill="1" applyBorder="1" applyAlignment="1">
      <alignment vertical="center"/>
    </xf>
    <xf numFmtId="0" fontId="5" fillId="0" borderId="23" xfId="0" applyFont="1" applyFill="1" applyBorder="1" applyAlignment="1">
      <alignment vertical="center"/>
    </xf>
    <xf numFmtId="0" fontId="2" fillId="0" borderId="33" xfId="0" applyFont="1" applyFill="1" applyBorder="1" applyAlignment="1">
      <alignment horizontal="right" vertical="center"/>
    </xf>
    <xf numFmtId="4" fontId="2" fillId="0" borderId="52" xfId="0" applyNumberFormat="1" applyFont="1" applyFill="1" applyBorder="1" applyAlignment="1">
      <alignment vertical="center"/>
    </xf>
    <xf numFmtId="4" fontId="2" fillId="0" borderId="52" xfId="1" applyNumberFormat="1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165" fontId="5" fillId="0" borderId="15" xfId="1" applyFont="1" applyFill="1" applyBorder="1" applyAlignment="1">
      <alignment vertical="center"/>
    </xf>
    <xf numFmtId="165" fontId="5" fillId="0" borderId="53" xfId="1" applyFont="1" applyFill="1" applyBorder="1" applyAlignment="1">
      <alignment vertical="center"/>
    </xf>
    <xf numFmtId="0" fontId="5" fillId="0" borderId="54" xfId="0" applyFont="1" applyFill="1" applyBorder="1" applyAlignment="1">
      <alignment vertical="center"/>
    </xf>
    <xf numFmtId="4" fontId="2" fillId="0" borderId="22" xfId="2" applyNumberFormat="1" applyFont="1" applyFill="1" applyBorder="1" applyAlignment="1">
      <alignment vertical="center"/>
    </xf>
    <xf numFmtId="14" fontId="5" fillId="6" borderId="7" xfId="1" applyNumberFormat="1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vertical="center"/>
    </xf>
    <xf numFmtId="4" fontId="5" fillId="6" borderId="34" xfId="2" applyNumberFormat="1" applyFont="1" applyFill="1" applyBorder="1" applyAlignment="1" applyProtection="1">
      <alignment vertical="center"/>
      <protection locked="0"/>
    </xf>
    <xf numFmtId="4" fontId="5" fillId="6" borderId="34" xfId="1" applyNumberFormat="1" applyFont="1" applyFill="1" applyBorder="1" applyAlignment="1" applyProtection="1">
      <alignment vertical="center"/>
      <protection locked="0"/>
    </xf>
    <xf numFmtId="4" fontId="5" fillId="6" borderId="10" xfId="1" applyNumberFormat="1" applyFont="1" applyFill="1" applyBorder="1" applyAlignment="1" applyProtection="1">
      <alignment vertical="center"/>
      <protection locked="0"/>
    </xf>
    <xf numFmtId="4" fontId="6" fillId="6" borderId="10" xfId="1" applyNumberFormat="1" applyFont="1" applyFill="1" applyBorder="1" applyAlignment="1" applyProtection="1">
      <alignment vertical="center"/>
      <protection locked="0"/>
    </xf>
    <xf numFmtId="4" fontId="5" fillId="6" borderId="39" xfId="2" applyNumberFormat="1" applyFont="1" applyFill="1" applyBorder="1" applyAlignment="1" applyProtection="1">
      <alignment vertical="center"/>
      <protection locked="0"/>
    </xf>
    <xf numFmtId="4" fontId="4" fillId="6" borderId="23" xfId="2" applyNumberFormat="1" applyFont="1" applyFill="1" applyBorder="1" applyAlignment="1" applyProtection="1">
      <alignment vertical="center"/>
      <protection locked="0"/>
    </xf>
    <xf numFmtId="4" fontId="5" fillId="6" borderId="19" xfId="2" applyNumberFormat="1" applyFont="1" applyFill="1" applyBorder="1" applyAlignment="1" applyProtection="1">
      <alignment vertical="center"/>
      <protection locked="0"/>
    </xf>
    <xf numFmtId="0" fontId="2" fillId="4" borderId="16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4" fontId="2" fillId="5" borderId="48" xfId="2" applyNumberFormat="1" applyFont="1" applyFill="1" applyBorder="1" applyAlignment="1">
      <alignment horizontal="center"/>
    </xf>
    <xf numFmtId="0" fontId="2" fillId="5" borderId="47" xfId="0" applyFont="1" applyFill="1" applyBorder="1" applyAlignment="1"/>
    <xf numFmtId="0" fontId="2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4" fontId="5" fillId="6" borderId="34" xfId="0" applyNumberFormat="1" applyFont="1" applyFill="1" applyBorder="1" applyProtection="1">
      <protection locked="0"/>
    </xf>
    <xf numFmtId="4" fontId="5" fillId="6" borderId="19" xfId="0" applyNumberFormat="1" applyFont="1" applyFill="1" applyBorder="1" applyAlignment="1" applyProtection="1">
      <alignment horizontal="right"/>
      <protection locked="0"/>
    </xf>
    <xf numFmtId="0" fontId="5" fillId="6" borderId="19" xfId="0" applyFont="1" applyFill="1" applyBorder="1" applyAlignment="1" applyProtection="1">
      <alignment horizontal="center"/>
      <protection locked="0"/>
    </xf>
    <xf numFmtId="0" fontId="5" fillId="6" borderId="9" xfId="0" applyFont="1" applyFill="1" applyBorder="1" applyAlignment="1" applyProtection="1">
      <alignment horizontal="center"/>
      <protection locked="0"/>
    </xf>
    <xf numFmtId="0" fontId="5" fillId="6" borderId="0" xfId="0" applyFont="1" applyFill="1" applyBorder="1" applyAlignment="1" applyProtection="1">
      <alignment horizontal="center"/>
      <protection locked="0"/>
    </xf>
    <xf numFmtId="4" fontId="5" fillId="6" borderId="19" xfId="0" applyNumberFormat="1" applyFont="1" applyFill="1" applyBorder="1" applyAlignment="1" applyProtection="1">
      <protection locked="0"/>
    </xf>
    <xf numFmtId="4" fontId="5" fillId="6" borderId="34" xfId="2" applyNumberFormat="1" applyFont="1" applyFill="1" applyBorder="1" applyProtection="1">
      <protection locked="0"/>
    </xf>
    <xf numFmtId="0" fontId="5" fillId="6" borderId="34" xfId="0" applyFont="1" applyFill="1" applyBorder="1" applyProtection="1">
      <protection locked="0"/>
    </xf>
    <xf numFmtId="4" fontId="5" fillId="6" borderId="34" xfId="0" applyNumberFormat="1" applyFont="1" applyFill="1" applyBorder="1" applyAlignment="1" applyProtection="1">
      <alignment horizontal="right" vertical="center"/>
      <protection locked="0"/>
    </xf>
    <xf numFmtId="0" fontId="5" fillId="6" borderId="32" xfId="0" applyFont="1" applyFill="1" applyBorder="1" applyAlignment="1" applyProtection="1">
      <alignment horizontal="justify" vertical="center" wrapText="1"/>
      <protection locked="0"/>
    </xf>
    <xf numFmtId="0" fontId="5" fillId="6" borderId="54" xfId="0" applyFont="1" applyFill="1" applyBorder="1" applyAlignment="1" applyProtection="1">
      <alignment horizontal="justify" vertical="center" wrapText="1"/>
      <protection locked="0"/>
    </xf>
    <xf numFmtId="0" fontId="5" fillId="6" borderId="55" xfId="0" applyFont="1" applyFill="1" applyBorder="1" applyAlignment="1" applyProtection="1">
      <alignment horizontal="justify" vertical="center" wrapText="1"/>
      <protection locked="0"/>
    </xf>
    <xf numFmtId="0" fontId="5" fillId="6" borderId="12" xfId="0" applyFont="1" applyFill="1" applyBorder="1" applyAlignment="1" applyProtection="1">
      <alignment horizontal="justify" vertical="center" wrapText="1"/>
      <protection locked="0"/>
    </xf>
    <xf numFmtId="0" fontId="5" fillId="6" borderId="0" xfId="0" applyFont="1" applyFill="1" applyBorder="1" applyAlignment="1" applyProtection="1">
      <alignment horizontal="justify" vertical="center" wrapText="1"/>
      <protection locked="0"/>
    </xf>
    <xf numFmtId="0" fontId="5" fillId="6" borderId="56" xfId="0" applyFont="1" applyFill="1" applyBorder="1" applyAlignment="1" applyProtection="1">
      <alignment horizontal="justify" vertical="center" wrapText="1"/>
      <protection locked="0"/>
    </xf>
    <xf numFmtId="0" fontId="5" fillId="6" borderId="11" xfId="0" applyFont="1" applyFill="1" applyBorder="1" applyAlignment="1" applyProtection="1">
      <alignment horizontal="justify" vertical="center" wrapText="1"/>
      <protection locked="0"/>
    </xf>
    <xf numFmtId="0" fontId="5" fillId="6" borderId="15" xfId="0" applyFont="1" applyFill="1" applyBorder="1" applyAlignment="1" applyProtection="1">
      <alignment horizontal="justify" vertical="center" wrapText="1"/>
      <protection locked="0"/>
    </xf>
    <xf numFmtId="0" fontId="5" fillId="6" borderId="53" xfId="0" applyFont="1" applyFill="1" applyBorder="1" applyAlignment="1" applyProtection="1">
      <alignment horizontal="justify" vertical="center" wrapText="1"/>
      <protection locked="0"/>
    </xf>
  </cellXfs>
  <cellStyles count="4">
    <cellStyle name="Euro" xfId="1"/>
    <cellStyle name="Milliers" xfId="2" builtinId="3"/>
    <cellStyle name="Normal" xfId="0" builtinId="0"/>
    <cellStyle name="Pourcentage" xfId="3" builtinId="5"/>
  </cellStyles>
  <dxfs count="3"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lor rgb="FFFF0000"/>
      </font>
    </dxf>
  </dxfs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1"/>
  <sheetViews>
    <sheetView showGridLines="0" showZeros="0" tabSelected="1" workbookViewId="0">
      <selection activeCell="G1" sqref="G1"/>
    </sheetView>
  </sheetViews>
  <sheetFormatPr baseColWidth="10" defaultRowHeight="15.75"/>
  <cols>
    <col min="1" max="1" width="3.7109375" style="3" customWidth="1"/>
    <col min="2" max="2" width="40.7109375" style="3" customWidth="1"/>
    <col min="3" max="5" width="12.7109375" style="4" customWidth="1"/>
    <col min="6" max="6" width="40.7109375" style="3" customWidth="1"/>
    <col min="7" max="7" width="12.7109375" style="4" customWidth="1"/>
    <col min="8" max="16384" width="11.42578125" style="3"/>
  </cols>
  <sheetData>
    <row r="1" spans="2:9" ht="16.5" thickBot="1">
      <c r="F1" s="31" t="s">
        <v>114</v>
      </c>
      <c r="G1" s="30"/>
    </row>
    <row r="2" spans="2:9" ht="16.5" thickBot="1">
      <c r="D2" s="5"/>
      <c r="E2" s="5"/>
      <c r="F2" s="6"/>
    </row>
    <row r="3" spans="2:9" s="7" customFormat="1" ht="16.5" thickBot="1">
      <c r="B3" s="251" t="s">
        <v>112</v>
      </c>
      <c r="C3" s="252"/>
      <c r="D3" s="252"/>
      <c r="E3" s="252"/>
      <c r="F3" s="252"/>
      <c r="G3" s="253"/>
    </row>
    <row r="4" spans="2:9" s="7" customFormat="1" ht="31.5">
      <c r="B4" s="32" t="s">
        <v>28</v>
      </c>
      <c r="C4" s="33" t="s">
        <v>36</v>
      </c>
      <c r="D4" s="34" t="s">
        <v>113</v>
      </c>
      <c r="E4" s="33" t="s">
        <v>37</v>
      </c>
      <c r="F4" s="33" t="s">
        <v>29</v>
      </c>
      <c r="G4" s="35" t="s">
        <v>75</v>
      </c>
    </row>
    <row r="5" spans="2:9" s="7" customFormat="1">
      <c r="B5" s="36" t="s">
        <v>46</v>
      </c>
      <c r="C5" s="15"/>
      <c r="D5" s="15"/>
      <c r="E5" s="16"/>
      <c r="F5" s="12" t="s">
        <v>17</v>
      </c>
      <c r="G5" s="37"/>
    </row>
    <row r="6" spans="2:9">
      <c r="B6" s="38" t="s">
        <v>15</v>
      </c>
      <c r="C6" s="244"/>
      <c r="D6" s="244"/>
      <c r="E6" s="17">
        <f>C6-D6</f>
        <v>0</v>
      </c>
      <c r="F6" s="13" t="s">
        <v>18</v>
      </c>
      <c r="G6" s="248"/>
    </row>
    <row r="7" spans="2:9">
      <c r="B7" s="38" t="s">
        <v>16</v>
      </c>
      <c r="C7" s="244"/>
      <c r="D7" s="244"/>
      <c r="E7" s="17">
        <f>C7-D7</f>
        <v>0</v>
      </c>
      <c r="F7" s="13" t="s">
        <v>19</v>
      </c>
      <c r="G7" s="248"/>
    </row>
    <row r="8" spans="2:9">
      <c r="B8" s="38" t="s">
        <v>54</v>
      </c>
      <c r="C8" s="244"/>
      <c r="D8" s="244"/>
      <c r="E8" s="17">
        <f>C8-D8</f>
        <v>0</v>
      </c>
      <c r="F8" s="13" t="s">
        <v>70</v>
      </c>
      <c r="G8" s="248"/>
    </row>
    <row r="9" spans="2:9" s="7" customFormat="1">
      <c r="B9" s="39"/>
      <c r="C9" s="18"/>
      <c r="D9" s="18"/>
      <c r="E9" s="20"/>
      <c r="F9" s="21" t="s">
        <v>105</v>
      </c>
      <c r="G9" s="249"/>
      <c r="I9" s="9"/>
    </row>
    <row r="10" spans="2:9">
      <c r="B10" s="40" t="s">
        <v>2</v>
      </c>
      <c r="C10" s="22">
        <f>SUM(C6:C8)</f>
        <v>0</v>
      </c>
      <c r="D10" s="23">
        <f>SUM(D6:D8)</f>
        <v>0</v>
      </c>
      <c r="E10" s="24">
        <f>SUM(E6:E8)</f>
        <v>0</v>
      </c>
      <c r="F10" s="14" t="s">
        <v>2</v>
      </c>
      <c r="G10" s="41">
        <f>G6+G9</f>
        <v>0</v>
      </c>
    </row>
    <row r="11" spans="2:9" s="7" customFormat="1">
      <c r="B11" s="36" t="s">
        <v>21</v>
      </c>
      <c r="C11" s="26"/>
      <c r="D11" s="27"/>
      <c r="E11" s="29"/>
      <c r="F11" s="12" t="s">
        <v>20</v>
      </c>
      <c r="G11" s="42"/>
    </row>
    <row r="12" spans="2:9">
      <c r="B12" s="38" t="s">
        <v>40</v>
      </c>
      <c r="C12" s="244"/>
      <c r="D12" s="244"/>
      <c r="E12" s="17">
        <f t="shared" ref="E12:E13" si="0">C12-D12</f>
        <v>0</v>
      </c>
      <c r="F12" s="13" t="s">
        <v>23</v>
      </c>
      <c r="G12" s="248"/>
    </row>
    <row r="13" spans="2:9">
      <c r="B13" s="38" t="s">
        <v>51</v>
      </c>
      <c r="C13" s="244"/>
      <c r="D13" s="244"/>
      <c r="E13" s="17">
        <f t="shared" si="0"/>
        <v>0</v>
      </c>
      <c r="F13" s="13" t="s">
        <v>55</v>
      </c>
      <c r="G13" s="248"/>
    </row>
    <row r="14" spans="2:9">
      <c r="B14" s="38" t="s">
        <v>52</v>
      </c>
      <c r="C14" s="244"/>
      <c r="D14" s="244"/>
      <c r="E14" s="17">
        <f>C14-D14</f>
        <v>0</v>
      </c>
      <c r="F14" s="13" t="s">
        <v>73</v>
      </c>
      <c r="G14" s="248"/>
    </row>
    <row r="15" spans="2:9">
      <c r="B15" s="38" t="s">
        <v>72</v>
      </c>
      <c r="C15" s="244"/>
      <c r="D15" s="244"/>
      <c r="E15" s="17">
        <f t="shared" ref="E15:E18" si="1">C15-D15</f>
        <v>0</v>
      </c>
      <c r="F15" s="13" t="s">
        <v>74</v>
      </c>
      <c r="G15" s="248"/>
    </row>
    <row r="16" spans="2:9">
      <c r="B16" s="43" t="s">
        <v>71</v>
      </c>
      <c r="C16" s="245"/>
      <c r="D16" s="245"/>
      <c r="E16" s="17">
        <f t="shared" si="1"/>
        <v>0</v>
      </c>
      <c r="F16" s="13" t="s">
        <v>38</v>
      </c>
      <c r="G16" s="248"/>
    </row>
    <row r="17" spans="2:7">
      <c r="B17" s="43" t="s">
        <v>53</v>
      </c>
      <c r="C17" s="245"/>
      <c r="D17" s="245"/>
      <c r="E17" s="17">
        <f t="shared" si="1"/>
        <v>0</v>
      </c>
      <c r="F17" s="13" t="s">
        <v>39</v>
      </c>
      <c r="G17" s="248"/>
    </row>
    <row r="18" spans="2:7">
      <c r="B18" s="38" t="s">
        <v>22</v>
      </c>
      <c r="C18" s="246"/>
      <c r="D18" s="247"/>
      <c r="E18" s="17">
        <f t="shared" si="1"/>
        <v>0</v>
      </c>
      <c r="F18" s="13"/>
      <c r="G18" s="44"/>
    </row>
    <row r="19" spans="2:7" s="7" customFormat="1">
      <c r="B19" s="45" t="s">
        <v>2</v>
      </c>
      <c r="C19" s="25">
        <f>SUM(C12:C18)</f>
        <v>0</v>
      </c>
      <c r="D19" s="25">
        <f>SUM(D12:D18)</f>
        <v>0</v>
      </c>
      <c r="E19" s="28">
        <f>SUM(E12:E18)</f>
        <v>0</v>
      </c>
      <c r="F19" s="19" t="s">
        <v>2</v>
      </c>
      <c r="G19" s="46">
        <f>SUM(G12:G17)</f>
        <v>0</v>
      </c>
    </row>
    <row r="20" spans="2:7" s="7" customFormat="1" ht="16.5" thickBot="1">
      <c r="B20" s="47" t="s">
        <v>34</v>
      </c>
      <c r="C20" s="48">
        <f>SUM(C10+C19)</f>
        <v>0</v>
      </c>
      <c r="D20" s="48">
        <f>SUM(D10+D19)</f>
        <v>0</v>
      </c>
      <c r="E20" s="49">
        <f>SUM(E10+E19)</f>
        <v>0</v>
      </c>
      <c r="F20" s="50" t="s">
        <v>34</v>
      </c>
      <c r="G20" s="51">
        <f>G10+G19</f>
        <v>0</v>
      </c>
    </row>
    <row r="21" spans="2:7">
      <c r="B21" s="8"/>
      <c r="C21" s="11"/>
      <c r="D21" s="11"/>
      <c r="E21" s="11"/>
      <c r="F21" s="8"/>
      <c r="G21" s="11"/>
    </row>
  </sheetData>
  <sheetProtection sheet="1" objects="1" scenarios="1"/>
  <mergeCells count="1">
    <mergeCell ref="B3:G3"/>
  </mergeCells>
  <phoneticPr fontId="0" type="noConversion"/>
  <pageMargins left="0" right="0" top="0.19685039370078741" bottom="0.19685039370078741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J147"/>
  <sheetViews>
    <sheetView showGridLines="0" showZeros="0" workbookViewId="0">
      <selection activeCell="I1" sqref="I1"/>
    </sheetView>
  </sheetViews>
  <sheetFormatPr baseColWidth="10" defaultRowHeight="15.75"/>
  <cols>
    <col min="1" max="1" width="3.7109375" style="52" customWidth="1"/>
    <col min="2" max="2" width="45.7109375" style="52" customWidth="1"/>
    <col min="3" max="9" width="12.7109375" style="52" customWidth="1"/>
    <col min="10" max="10" width="12.85546875" style="52" bestFit="1" customWidth="1"/>
    <col min="11" max="16384" width="11.42578125" style="52"/>
  </cols>
  <sheetData>
    <row r="1" spans="2:10" ht="16.5" thickBot="1">
      <c r="H1" s="31" t="s">
        <v>114</v>
      </c>
      <c r="I1" s="30"/>
    </row>
    <row r="2" spans="2:10" ht="16.5" thickBot="1">
      <c r="B2" s="258"/>
      <c r="C2" s="258"/>
      <c r="D2" s="258"/>
      <c r="E2" s="258"/>
      <c r="F2" s="258"/>
      <c r="G2" s="258"/>
      <c r="H2" s="258"/>
      <c r="I2" s="258"/>
    </row>
    <row r="3" spans="2:10" ht="16.5" thickBot="1">
      <c r="B3" s="254" t="s">
        <v>115</v>
      </c>
      <c r="C3" s="255"/>
      <c r="D3" s="255"/>
      <c r="E3" s="255"/>
      <c r="F3" s="255"/>
      <c r="G3" s="255"/>
      <c r="H3" s="255"/>
      <c r="I3" s="256"/>
      <c r="J3" s="2"/>
    </row>
    <row r="4" spans="2:10">
      <c r="B4" s="69" t="s">
        <v>0</v>
      </c>
      <c r="C4" s="33" t="s">
        <v>9</v>
      </c>
      <c r="D4" s="33" t="s">
        <v>10</v>
      </c>
      <c r="E4" s="33" t="s">
        <v>11</v>
      </c>
      <c r="F4" s="33" t="s">
        <v>12</v>
      </c>
      <c r="G4" s="33" t="s">
        <v>13</v>
      </c>
      <c r="H4" s="70" t="s">
        <v>14</v>
      </c>
      <c r="I4" s="35" t="s">
        <v>2</v>
      </c>
      <c r="J4" s="66"/>
    </row>
    <row r="5" spans="2:10">
      <c r="B5" s="71" t="s">
        <v>87</v>
      </c>
      <c r="C5" s="250"/>
      <c r="D5" s="250"/>
      <c r="E5" s="250"/>
      <c r="F5" s="250"/>
      <c r="G5" s="250"/>
      <c r="H5" s="250"/>
      <c r="I5" s="84">
        <f>SUM(C5:H5)</f>
        <v>0</v>
      </c>
      <c r="J5" s="67"/>
    </row>
    <row r="6" spans="2:10">
      <c r="B6" s="72" t="s">
        <v>88</v>
      </c>
      <c r="C6" s="62">
        <f>C5*20%</f>
        <v>0</v>
      </c>
      <c r="D6" s="62">
        <f t="shared" ref="D6:H6" si="0">D5*20%</f>
        <v>0</v>
      </c>
      <c r="E6" s="62">
        <f t="shared" si="0"/>
        <v>0</v>
      </c>
      <c r="F6" s="62">
        <f t="shared" si="0"/>
        <v>0</v>
      </c>
      <c r="G6" s="62">
        <f t="shared" si="0"/>
        <v>0</v>
      </c>
      <c r="H6" s="62">
        <f t="shared" si="0"/>
        <v>0</v>
      </c>
      <c r="I6" s="85">
        <f>SUM(C6:H6)</f>
        <v>0</v>
      </c>
      <c r="J6" s="53"/>
    </row>
    <row r="7" spans="2:10">
      <c r="B7" s="73" t="s">
        <v>1</v>
      </c>
      <c r="C7" s="58">
        <f>SUM(C5:C6)</f>
        <v>0</v>
      </c>
      <c r="D7" s="58">
        <f t="shared" ref="D7:H7" si="1">SUM(D5:D6)</f>
        <v>0</v>
      </c>
      <c r="E7" s="58">
        <f t="shared" si="1"/>
        <v>0</v>
      </c>
      <c r="F7" s="58">
        <f t="shared" si="1"/>
        <v>0</v>
      </c>
      <c r="G7" s="58">
        <f t="shared" si="1"/>
        <v>0</v>
      </c>
      <c r="H7" s="58">
        <f t="shared" si="1"/>
        <v>0</v>
      </c>
      <c r="I7" s="85">
        <f>SUM(C7:H7)</f>
        <v>0</v>
      </c>
      <c r="J7" s="53"/>
    </row>
    <row r="8" spans="2:10" s="91" customFormat="1">
      <c r="B8" s="88" t="s">
        <v>93</v>
      </c>
      <c r="C8" s="87">
        <f>C7</f>
        <v>0</v>
      </c>
      <c r="D8" s="87">
        <f>C8+D7</f>
        <v>0</v>
      </c>
      <c r="E8" s="87">
        <f>D8+E7</f>
        <v>0</v>
      </c>
      <c r="F8" s="87">
        <f>F7</f>
        <v>0</v>
      </c>
      <c r="G8" s="87">
        <f>F8+G7</f>
        <v>0</v>
      </c>
      <c r="H8" s="87">
        <f>G8+H7</f>
        <v>0</v>
      </c>
      <c r="I8" s="89"/>
      <c r="J8" s="90"/>
    </row>
    <row r="9" spans="2:10" s="91" customFormat="1" ht="16.5" thickBot="1">
      <c r="B9" s="92" t="s">
        <v>94</v>
      </c>
      <c r="C9" s="93">
        <f>C5</f>
        <v>0</v>
      </c>
      <c r="D9" s="93">
        <f>D5+C9</f>
        <v>0</v>
      </c>
      <c r="E9" s="93">
        <f>E5+D9</f>
        <v>0</v>
      </c>
      <c r="F9" s="93">
        <f>F5+E9</f>
        <v>0</v>
      </c>
      <c r="G9" s="93">
        <f>G5+F9</f>
        <v>0</v>
      </c>
      <c r="H9" s="93">
        <f>H5+G9</f>
        <v>0</v>
      </c>
      <c r="I9" s="94"/>
      <c r="J9" s="90"/>
    </row>
    <row r="10" spans="2:10" ht="16.5" thickBot="1">
      <c r="B10" s="59"/>
      <c r="C10" s="60"/>
      <c r="D10" s="60"/>
      <c r="E10" s="60"/>
      <c r="F10" s="60"/>
      <c r="G10" s="60"/>
      <c r="H10" s="60"/>
      <c r="I10" s="61"/>
      <c r="J10" s="54"/>
    </row>
    <row r="11" spans="2:10" ht="16.5" thickBot="1">
      <c r="B11" s="254" t="s">
        <v>117</v>
      </c>
      <c r="C11" s="255"/>
      <c r="D11" s="255"/>
      <c r="E11" s="255"/>
      <c r="F11" s="255"/>
      <c r="G11" s="255"/>
      <c r="H11" s="255"/>
      <c r="I11" s="256"/>
      <c r="J11" s="54"/>
    </row>
    <row r="12" spans="2:10">
      <c r="B12" s="69" t="s">
        <v>0</v>
      </c>
      <c r="C12" s="33" t="s">
        <v>9</v>
      </c>
      <c r="D12" s="33" t="s">
        <v>10</v>
      </c>
      <c r="E12" s="33" t="s">
        <v>11</v>
      </c>
      <c r="F12" s="33" t="s">
        <v>12</v>
      </c>
      <c r="G12" s="33" t="s">
        <v>13</v>
      </c>
      <c r="H12" s="70" t="s">
        <v>14</v>
      </c>
      <c r="I12" s="77" t="s">
        <v>2</v>
      </c>
      <c r="J12" s="66"/>
    </row>
    <row r="13" spans="2:10" ht="16.5" customHeight="1">
      <c r="B13" s="71" t="s">
        <v>116</v>
      </c>
      <c r="C13" s="63">
        <f>C5*40%</f>
        <v>0</v>
      </c>
      <c r="D13" s="63">
        <f t="shared" ref="D13:H13" si="2">D5*40%</f>
        <v>0</v>
      </c>
      <c r="E13" s="63">
        <f t="shared" si="2"/>
        <v>0</v>
      </c>
      <c r="F13" s="63">
        <f t="shared" si="2"/>
        <v>0</v>
      </c>
      <c r="G13" s="63">
        <f t="shared" si="2"/>
        <v>0</v>
      </c>
      <c r="H13" s="63">
        <f t="shared" si="2"/>
        <v>0</v>
      </c>
      <c r="I13" s="84">
        <f>SUM(C13:H13)</f>
        <v>0</v>
      </c>
      <c r="J13" s="67"/>
    </row>
    <row r="14" spans="2:10">
      <c r="B14" s="72" t="s">
        <v>89</v>
      </c>
      <c r="C14" s="62">
        <f>C13*20%</f>
        <v>0</v>
      </c>
      <c r="D14" s="62">
        <f t="shared" ref="D14:H14" si="3">D13*20%</f>
        <v>0</v>
      </c>
      <c r="E14" s="62">
        <f t="shared" si="3"/>
        <v>0</v>
      </c>
      <c r="F14" s="62">
        <f t="shared" si="3"/>
        <v>0</v>
      </c>
      <c r="G14" s="62">
        <f t="shared" si="3"/>
        <v>0</v>
      </c>
      <c r="H14" s="62">
        <f t="shared" si="3"/>
        <v>0</v>
      </c>
      <c r="I14" s="85">
        <f>SUM(C14:H14)</f>
        <v>0</v>
      </c>
      <c r="J14" s="10"/>
    </row>
    <row r="15" spans="2:10" s="91" customFormat="1">
      <c r="B15" s="88" t="s">
        <v>90</v>
      </c>
      <c r="C15" s="83">
        <f>SUM(C13:C14)</f>
        <v>0</v>
      </c>
      <c r="D15" s="83">
        <f t="shared" ref="D15" si="4">SUM(D13:D14)</f>
        <v>0</v>
      </c>
      <c r="E15" s="83">
        <f t="shared" ref="E15" si="5">SUM(E13:E14)</f>
        <v>0</v>
      </c>
      <c r="F15" s="83">
        <f t="shared" ref="F15" si="6">SUM(F13:F14)</f>
        <v>0</v>
      </c>
      <c r="G15" s="83">
        <f t="shared" ref="G15" si="7">SUM(G13:G14)</f>
        <v>0</v>
      </c>
      <c r="H15" s="83">
        <f t="shared" ref="H15" si="8">SUM(H13:H14)</f>
        <v>0</v>
      </c>
      <c r="I15" s="85">
        <f>SUM(C15:H15)</f>
        <v>0</v>
      </c>
      <c r="J15" s="95"/>
    </row>
    <row r="16" spans="2:10" s="91" customFormat="1">
      <c r="B16" s="96" t="s">
        <v>91</v>
      </c>
      <c r="C16" s="86">
        <f>C15</f>
        <v>0</v>
      </c>
      <c r="D16" s="86">
        <f>C16+D15</f>
        <v>0</v>
      </c>
      <c r="E16" s="86">
        <f>D16+E15</f>
        <v>0</v>
      </c>
      <c r="F16" s="86">
        <f>F15</f>
        <v>0</v>
      </c>
      <c r="G16" s="86">
        <f>F16+G15</f>
        <v>0</v>
      </c>
      <c r="H16" s="86">
        <f>G16+H15</f>
        <v>0</v>
      </c>
      <c r="I16" s="97"/>
      <c r="J16" s="95"/>
    </row>
    <row r="17" spans="2:10" s="91" customFormat="1" ht="16.5" thickBot="1">
      <c r="B17" s="92" t="s">
        <v>92</v>
      </c>
      <c r="C17" s="93">
        <f>C13</f>
        <v>0</v>
      </c>
      <c r="D17" s="93">
        <f>D13+C17</f>
        <v>0</v>
      </c>
      <c r="E17" s="93">
        <f>E13+D17</f>
        <v>0</v>
      </c>
      <c r="F17" s="93">
        <f>F13+E17</f>
        <v>0</v>
      </c>
      <c r="G17" s="93">
        <f>G13+F17</f>
        <v>0</v>
      </c>
      <c r="H17" s="93">
        <f>H13+G17</f>
        <v>0</v>
      </c>
      <c r="I17" s="94"/>
      <c r="J17" s="95"/>
    </row>
    <row r="18" spans="2:10" ht="16.5" thickBot="1">
      <c r="B18" s="59"/>
      <c r="C18" s="60"/>
      <c r="D18" s="60"/>
      <c r="E18" s="60"/>
      <c r="F18" s="60"/>
      <c r="G18" s="60"/>
      <c r="H18" s="60"/>
      <c r="I18" s="61"/>
      <c r="J18" s="55"/>
    </row>
    <row r="19" spans="2:10" ht="16.5" thickBot="1">
      <c r="B19" s="254" t="s">
        <v>118</v>
      </c>
      <c r="C19" s="255"/>
      <c r="D19" s="255"/>
      <c r="E19" s="255"/>
      <c r="F19" s="255"/>
      <c r="G19" s="255"/>
      <c r="H19" s="255"/>
      <c r="I19" s="256"/>
    </row>
    <row r="20" spans="2:10">
      <c r="B20" s="76" t="s">
        <v>0</v>
      </c>
      <c r="C20" s="76" t="s">
        <v>9</v>
      </c>
      <c r="D20" s="76" t="s">
        <v>10</v>
      </c>
      <c r="E20" s="76" t="s">
        <v>11</v>
      </c>
      <c r="F20" s="76" t="s">
        <v>12</v>
      </c>
      <c r="G20" s="76" t="s">
        <v>13</v>
      </c>
      <c r="H20" s="76" t="s">
        <v>14</v>
      </c>
      <c r="I20" s="76" t="s">
        <v>2</v>
      </c>
      <c r="J20" s="66"/>
    </row>
    <row r="21" spans="2:10">
      <c r="B21" s="79" t="s">
        <v>97</v>
      </c>
      <c r="C21" s="250"/>
      <c r="D21" s="250"/>
      <c r="E21" s="250"/>
      <c r="F21" s="250"/>
      <c r="G21" s="250"/>
      <c r="H21" s="250"/>
      <c r="I21" s="86">
        <f>SUM(C21:H21)</f>
        <v>0</v>
      </c>
      <c r="J21" s="78"/>
    </row>
    <row r="22" spans="2:10">
      <c r="B22" s="80" t="s">
        <v>98</v>
      </c>
      <c r="C22" s="68">
        <f t="shared" ref="C22:H22" si="9">C5*0.15</f>
        <v>0</v>
      </c>
      <c r="D22" s="68">
        <f t="shared" si="9"/>
        <v>0</v>
      </c>
      <c r="E22" s="68">
        <f t="shared" si="9"/>
        <v>0</v>
      </c>
      <c r="F22" s="68">
        <f t="shared" si="9"/>
        <v>0</v>
      </c>
      <c r="G22" s="68">
        <f t="shared" si="9"/>
        <v>0</v>
      </c>
      <c r="H22" s="68">
        <f t="shared" si="9"/>
        <v>0</v>
      </c>
      <c r="I22" s="87">
        <f t="shared" ref="I22:I32" si="10">SUM(C22:H22)</f>
        <v>0</v>
      </c>
      <c r="J22" s="78"/>
    </row>
    <row r="23" spans="2:10">
      <c r="B23" s="80" t="s">
        <v>106</v>
      </c>
      <c r="C23" s="68">
        <f t="shared" ref="C23:H23" si="11">(C21+C22)*0.4</f>
        <v>0</v>
      </c>
      <c r="D23" s="68">
        <f t="shared" si="11"/>
        <v>0</v>
      </c>
      <c r="E23" s="68">
        <f t="shared" si="11"/>
        <v>0</v>
      </c>
      <c r="F23" s="68">
        <f t="shared" si="11"/>
        <v>0</v>
      </c>
      <c r="G23" s="68">
        <f t="shared" si="11"/>
        <v>0</v>
      </c>
      <c r="H23" s="68">
        <f t="shared" si="11"/>
        <v>0</v>
      </c>
      <c r="I23" s="87">
        <f t="shared" si="10"/>
        <v>0</v>
      </c>
      <c r="J23" s="78"/>
    </row>
    <row r="24" spans="2:10">
      <c r="B24" s="80" t="s">
        <v>102</v>
      </c>
      <c r="C24" s="244"/>
      <c r="D24" s="244"/>
      <c r="E24" s="244"/>
      <c r="F24" s="244"/>
      <c r="G24" s="244"/>
      <c r="H24" s="244"/>
      <c r="I24" s="87">
        <f t="shared" si="10"/>
        <v>0</v>
      </c>
      <c r="J24" s="78"/>
    </row>
    <row r="25" spans="2:10">
      <c r="B25" s="80" t="s">
        <v>78</v>
      </c>
      <c r="C25" s="244"/>
      <c r="D25" s="244"/>
      <c r="E25" s="244"/>
      <c r="F25" s="244"/>
      <c r="G25" s="244"/>
      <c r="H25" s="244"/>
      <c r="I25" s="87">
        <f t="shared" si="10"/>
        <v>0</v>
      </c>
      <c r="J25" s="78"/>
    </row>
    <row r="26" spans="2:10">
      <c r="B26" s="80" t="s">
        <v>79</v>
      </c>
      <c r="C26" s="244"/>
      <c r="D26" s="244"/>
      <c r="E26" s="244"/>
      <c r="F26" s="244"/>
      <c r="G26" s="244"/>
      <c r="H26" s="244"/>
      <c r="I26" s="87">
        <f t="shared" si="10"/>
        <v>0</v>
      </c>
      <c r="J26" s="78"/>
    </row>
    <row r="27" spans="2:10">
      <c r="B27" s="80" t="s">
        <v>99</v>
      </c>
      <c r="C27" s="244"/>
      <c r="D27" s="244"/>
      <c r="E27" s="244"/>
      <c r="F27" s="244"/>
      <c r="G27" s="244"/>
      <c r="H27" s="244"/>
      <c r="I27" s="87">
        <f t="shared" si="10"/>
        <v>0</v>
      </c>
      <c r="J27" s="78"/>
    </row>
    <row r="28" spans="2:10">
      <c r="B28" s="80" t="s">
        <v>80</v>
      </c>
      <c r="C28" s="244"/>
      <c r="D28" s="244"/>
      <c r="E28" s="244"/>
      <c r="F28" s="244"/>
      <c r="G28" s="244"/>
      <c r="H28" s="244"/>
      <c r="I28" s="87">
        <f t="shared" si="10"/>
        <v>0</v>
      </c>
      <c r="J28" s="78"/>
    </row>
    <row r="29" spans="2:10">
      <c r="B29" s="80" t="s">
        <v>100</v>
      </c>
      <c r="C29" s="244"/>
      <c r="D29" s="244"/>
      <c r="E29" s="244"/>
      <c r="F29" s="244"/>
      <c r="G29" s="244"/>
      <c r="H29" s="244"/>
      <c r="I29" s="87">
        <f t="shared" si="10"/>
        <v>0</v>
      </c>
      <c r="J29" s="78"/>
    </row>
    <row r="30" spans="2:10">
      <c r="B30" s="80" t="s">
        <v>101</v>
      </c>
      <c r="C30" s="244"/>
      <c r="D30" s="244"/>
      <c r="E30" s="244"/>
      <c r="F30" s="244"/>
      <c r="G30" s="244"/>
      <c r="H30" s="244"/>
      <c r="I30" s="87">
        <f t="shared" si="10"/>
        <v>0</v>
      </c>
      <c r="J30" s="78"/>
    </row>
    <row r="31" spans="2:10" ht="32.25" customHeight="1">
      <c r="B31" s="81" t="s">
        <v>120</v>
      </c>
      <c r="C31" s="68"/>
      <c r="D31" s="68"/>
      <c r="E31" s="68"/>
      <c r="F31" s="68"/>
      <c r="G31" s="68"/>
      <c r="H31" s="244"/>
      <c r="I31" s="87">
        <f t="shared" si="10"/>
        <v>0</v>
      </c>
      <c r="J31" s="78"/>
    </row>
    <row r="32" spans="2:10" ht="16.5" customHeight="1">
      <c r="B32" s="80" t="s">
        <v>107</v>
      </c>
      <c r="C32" s="68"/>
      <c r="D32" s="68"/>
      <c r="E32" s="68"/>
      <c r="F32" s="68"/>
      <c r="G32" s="68"/>
      <c r="H32" s="244"/>
      <c r="I32" s="87">
        <f t="shared" si="10"/>
        <v>0</v>
      </c>
      <c r="J32" s="78"/>
    </row>
    <row r="33" spans="2:10" s="91" customFormat="1">
      <c r="B33" s="82" t="s">
        <v>2</v>
      </c>
      <c r="C33" s="83">
        <f>SUM(C21:C32)</f>
        <v>0</v>
      </c>
      <c r="D33" s="83">
        <f t="shared" ref="D33:H33" si="12">SUM(D21:D32)</f>
        <v>0</v>
      </c>
      <c r="E33" s="83">
        <f t="shared" si="12"/>
        <v>0</v>
      </c>
      <c r="F33" s="83">
        <f t="shared" si="12"/>
        <v>0</v>
      </c>
      <c r="G33" s="83">
        <f t="shared" si="12"/>
        <v>0</v>
      </c>
      <c r="H33" s="83">
        <f t="shared" si="12"/>
        <v>0</v>
      </c>
      <c r="I33" s="83">
        <f>SUM(I21:I32)</f>
        <v>0</v>
      </c>
      <c r="J33" s="98"/>
    </row>
    <row r="34" spans="2:10" s="91" customFormat="1">
      <c r="B34" s="99" t="s">
        <v>8</v>
      </c>
      <c r="C34" s="100">
        <f>C33</f>
        <v>0</v>
      </c>
      <c r="D34" s="100">
        <f>C34+D33</f>
        <v>0</v>
      </c>
      <c r="E34" s="100">
        <f>D34+E33</f>
        <v>0</v>
      </c>
      <c r="F34" s="100">
        <f>E34+F33</f>
        <v>0</v>
      </c>
      <c r="G34" s="100">
        <f>F34+G33</f>
        <v>0</v>
      </c>
      <c r="H34" s="100">
        <f>G34+H33</f>
        <v>0</v>
      </c>
      <c r="I34" s="101"/>
      <c r="J34" s="102"/>
    </row>
    <row r="35" spans="2:10" ht="16.5" thickBot="1">
      <c r="B35" s="64"/>
      <c r="C35" s="56"/>
      <c r="D35" s="56"/>
      <c r="E35" s="56"/>
      <c r="F35" s="56"/>
      <c r="G35" s="56"/>
      <c r="H35" s="56"/>
      <c r="I35" s="56"/>
    </row>
    <row r="36" spans="2:10" ht="16.5" thickBot="1">
      <c r="B36" s="259" t="s">
        <v>119</v>
      </c>
      <c r="C36" s="260"/>
      <c r="D36" s="260"/>
      <c r="E36" s="260"/>
      <c r="F36" s="260"/>
      <c r="G36" s="260"/>
      <c r="H36" s="260"/>
      <c r="I36" s="261"/>
      <c r="J36" s="55"/>
    </row>
    <row r="37" spans="2:10">
      <c r="B37" s="103" t="s">
        <v>0</v>
      </c>
      <c r="C37" s="33" t="s">
        <v>9</v>
      </c>
      <c r="D37" s="33" t="s">
        <v>10</v>
      </c>
      <c r="E37" s="33" t="s">
        <v>11</v>
      </c>
      <c r="F37" s="33" t="s">
        <v>12</v>
      </c>
      <c r="G37" s="33" t="s">
        <v>13</v>
      </c>
      <c r="H37" s="104" t="s">
        <v>14</v>
      </c>
      <c r="I37" s="105" t="s">
        <v>35</v>
      </c>
      <c r="J37" s="10"/>
    </row>
    <row r="38" spans="2:10">
      <c r="B38" s="106" t="s">
        <v>7</v>
      </c>
      <c r="C38" s="63">
        <f>C5*20%</f>
        <v>0</v>
      </c>
      <c r="D38" s="63">
        <f t="shared" ref="D38:H38" si="13">D5*20%</f>
        <v>0</v>
      </c>
      <c r="E38" s="63">
        <f t="shared" si="13"/>
        <v>0</v>
      </c>
      <c r="F38" s="63">
        <f t="shared" si="13"/>
        <v>0</v>
      </c>
      <c r="G38" s="63">
        <f t="shared" si="13"/>
        <v>0</v>
      </c>
      <c r="H38" s="63">
        <f t="shared" si="13"/>
        <v>0</v>
      </c>
      <c r="I38" s="107"/>
      <c r="J38" s="10"/>
    </row>
    <row r="39" spans="2:10" ht="15.75" customHeight="1">
      <c r="B39" s="108" t="s">
        <v>96</v>
      </c>
      <c r="C39" s="68">
        <f>C13*20%</f>
        <v>0</v>
      </c>
      <c r="D39" s="68">
        <f t="shared" ref="D39:H39" si="14">D13*20%</f>
        <v>0</v>
      </c>
      <c r="E39" s="68">
        <f t="shared" si="14"/>
        <v>0</v>
      </c>
      <c r="F39" s="68">
        <f t="shared" si="14"/>
        <v>0</v>
      </c>
      <c r="G39" s="68">
        <f t="shared" si="14"/>
        <v>0</v>
      </c>
      <c r="H39" s="68">
        <f t="shared" si="14"/>
        <v>0</v>
      </c>
      <c r="I39" s="109"/>
      <c r="J39" s="10"/>
    </row>
    <row r="40" spans="2:10">
      <c r="B40" s="108" t="s">
        <v>95</v>
      </c>
      <c r="C40" s="68">
        <f>SUM(C25:C30)*20%</f>
        <v>0</v>
      </c>
      <c r="D40" s="68">
        <f t="shared" ref="D40:H40" si="15">SUM(D25:D30)*20%</f>
        <v>0</v>
      </c>
      <c r="E40" s="68">
        <f t="shared" si="15"/>
        <v>0</v>
      </c>
      <c r="F40" s="68">
        <f t="shared" si="15"/>
        <v>0</v>
      </c>
      <c r="G40" s="68">
        <f t="shared" si="15"/>
        <v>0</v>
      </c>
      <c r="H40" s="68">
        <f t="shared" si="15"/>
        <v>0</v>
      </c>
      <c r="I40" s="109"/>
      <c r="J40" s="10"/>
    </row>
    <row r="41" spans="2:10">
      <c r="B41" s="108" t="s">
        <v>50</v>
      </c>
      <c r="C41" s="244"/>
      <c r="D41" s="244"/>
      <c r="E41" s="244"/>
      <c r="F41" s="274"/>
      <c r="G41" s="244"/>
      <c r="H41" s="244"/>
      <c r="I41" s="109"/>
      <c r="J41" s="10"/>
    </row>
    <row r="42" spans="2:10" s="91" customFormat="1">
      <c r="B42" s="110" t="s">
        <v>111</v>
      </c>
      <c r="C42" s="83">
        <f t="shared" ref="C42:H42" si="16">C38-SUM(C39:C41)</f>
        <v>0</v>
      </c>
      <c r="D42" s="83">
        <f t="shared" si="16"/>
        <v>0</v>
      </c>
      <c r="E42" s="83">
        <f t="shared" si="16"/>
        <v>0</v>
      </c>
      <c r="F42" s="83">
        <f t="shared" si="16"/>
        <v>0</v>
      </c>
      <c r="G42" s="83">
        <f t="shared" si="16"/>
        <v>0</v>
      </c>
      <c r="H42" s="83">
        <f t="shared" si="16"/>
        <v>0</v>
      </c>
      <c r="I42" s="111"/>
      <c r="J42" s="90"/>
    </row>
    <row r="43" spans="2:10" s="91" customFormat="1" ht="16.5" thickBot="1">
      <c r="B43" s="112" t="s">
        <v>104</v>
      </c>
      <c r="C43" s="115"/>
      <c r="D43" s="93">
        <f t="shared" ref="D43:I43" si="17">C42</f>
        <v>0</v>
      </c>
      <c r="E43" s="93">
        <f t="shared" si="17"/>
        <v>0</v>
      </c>
      <c r="F43" s="93">
        <f t="shared" si="17"/>
        <v>0</v>
      </c>
      <c r="G43" s="93">
        <f t="shared" si="17"/>
        <v>0</v>
      </c>
      <c r="H43" s="93">
        <f t="shared" si="17"/>
        <v>0</v>
      </c>
      <c r="I43" s="113">
        <f t="shared" si="17"/>
        <v>0</v>
      </c>
      <c r="J43" s="114"/>
    </row>
    <row r="92" spans="2:8">
      <c r="B92" s="2"/>
      <c r="C92" s="2"/>
      <c r="D92" s="2"/>
      <c r="E92" s="2"/>
      <c r="F92" s="2"/>
      <c r="G92" s="2"/>
      <c r="H92" s="2"/>
    </row>
    <row r="93" spans="2:8">
      <c r="B93" s="2"/>
      <c r="C93" s="2"/>
      <c r="D93" s="2"/>
      <c r="E93" s="2"/>
      <c r="F93" s="2"/>
      <c r="G93" s="2"/>
      <c r="H93" s="2"/>
    </row>
    <row r="94" spans="2:8">
      <c r="B94" s="2"/>
      <c r="C94" s="2"/>
      <c r="D94" s="2"/>
      <c r="E94" s="2"/>
      <c r="F94" s="2"/>
      <c r="G94" s="2"/>
      <c r="H94" s="2"/>
    </row>
    <row r="95" spans="2:8">
      <c r="B95" s="2"/>
      <c r="C95" s="2"/>
      <c r="D95" s="2"/>
      <c r="E95" s="2"/>
      <c r="F95" s="2"/>
      <c r="G95" s="2"/>
      <c r="H95" s="2"/>
    </row>
    <row r="96" spans="2:8">
      <c r="B96" s="56"/>
      <c r="C96" s="56"/>
      <c r="D96" s="257"/>
      <c r="E96" s="257"/>
      <c r="F96" s="56"/>
      <c r="G96" s="2"/>
      <c r="H96" s="2"/>
    </row>
    <row r="97" spans="2:8">
      <c r="B97" s="2"/>
      <c r="C97" s="57"/>
      <c r="D97" s="2"/>
      <c r="E97" s="2"/>
      <c r="F97" s="2"/>
      <c r="G97" s="2"/>
      <c r="H97" s="2"/>
    </row>
    <row r="98" spans="2:8">
      <c r="B98" s="2"/>
      <c r="C98" s="57"/>
      <c r="D98" s="2"/>
      <c r="E98" s="57"/>
      <c r="F98" s="57"/>
      <c r="G98" s="2"/>
      <c r="H98" s="2"/>
    </row>
    <row r="99" spans="2:8">
      <c r="B99" s="2"/>
      <c r="C99" s="57"/>
      <c r="D99" s="2"/>
      <c r="E99" s="2"/>
      <c r="F99" s="57"/>
      <c r="G99" s="2"/>
      <c r="H99" s="2"/>
    </row>
    <row r="100" spans="2:8">
      <c r="B100" s="2"/>
      <c r="C100" s="57"/>
      <c r="D100" s="2"/>
      <c r="E100" s="2"/>
      <c r="F100" s="57"/>
      <c r="G100" s="2"/>
      <c r="H100" s="2"/>
    </row>
    <row r="101" spans="2:8">
      <c r="B101" s="2"/>
      <c r="C101" s="57"/>
      <c r="D101" s="2"/>
      <c r="E101" s="2"/>
      <c r="F101" s="57"/>
      <c r="G101" s="2"/>
      <c r="H101" s="2"/>
    </row>
    <row r="102" spans="2:8">
      <c r="B102" s="2"/>
      <c r="C102" s="57"/>
      <c r="D102" s="2"/>
      <c r="E102" s="2"/>
      <c r="F102" s="57"/>
      <c r="G102" s="2"/>
      <c r="H102" s="2"/>
    </row>
    <row r="103" spans="2:8">
      <c r="B103" s="2"/>
      <c r="C103" s="57"/>
      <c r="D103" s="2"/>
      <c r="E103" s="2"/>
      <c r="F103" s="57"/>
      <c r="G103" s="2"/>
      <c r="H103" s="2"/>
    </row>
    <row r="104" spans="2:8">
      <c r="B104" s="2"/>
      <c r="C104" s="57"/>
      <c r="D104" s="2"/>
      <c r="E104" s="2"/>
      <c r="F104" s="57"/>
      <c r="G104" s="2"/>
      <c r="H104" s="2"/>
    </row>
    <row r="105" spans="2:8">
      <c r="B105" s="2"/>
      <c r="C105" s="57"/>
      <c r="D105" s="2"/>
      <c r="E105" s="2"/>
      <c r="F105" s="57"/>
      <c r="G105" s="2"/>
      <c r="H105" s="2"/>
    </row>
    <row r="106" spans="2:8">
      <c r="B106" s="2"/>
      <c r="C106" s="57"/>
      <c r="D106" s="2"/>
      <c r="E106" s="2"/>
      <c r="F106" s="57"/>
      <c r="G106" s="2"/>
      <c r="H106" s="2"/>
    </row>
    <row r="107" spans="2:8">
      <c r="B107" s="2"/>
      <c r="C107" s="57"/>
      <c r="D107" s="2"/>
      <c r="E107" s="2"/>
      <c r="F107" s="57"/>
      <c r="G107" s="2"/>
      <c r="H107" s="2"/>
    </row>
    <row r="108" spans="2:8">
      <c r="B108" s="2"/>
      <c r="C108" s="57"/>
      <c r="D108" s="2"/>
      <c r="E108" s="2"/>
      <c r="F108" s="57"/>
      <c r="G108" s="2"/>
      <c r="H108" s="2"/>
    </row>
    <row r="109" spans="2:8">
      <c r="B109" s="2"/>
      <c r="C109" s="57"/>
      <c r="D109" s="2"/>
      <c r="E109" s="2"/>
      <c r="F109" s="57"/>
      <c r="G109" s="2"/>
      <c r="H109" s="2"/>
    </row>
    <row r="110" spans="2:8">
      <c r="B110" s="2"/>
      <c r="C110" s="57"/>
      <c r="D110" s="2"/>
      <c r="E110" s="2"/>
      <c r="F110" s="57"/>
      <c r="G110" s="2"/>
      <c r="H110" s="2"/>
    </row>
    <row r="111" spans="2:8">
      <c r="B111" s="2"/>
      <c r="C111" s="57"/>
      <c r="D111" s="2"/>
      <c r="E111" s="2"/>
      <c r="F111" s="57"/>
      <c r="G111" s="2"/>
      <c r="H111" s="2"/>
    </row>
    <row r="112" spans="2:8">
      <c r="B112" s="2"/>
      <c r="C112" s="57"/>
      <c r="D112" s="2"/>
      <c r="E112" s="2"/>
      <c r="F112" s="57"/>
      <c r="G112" s="2"/>
      <c r="H112" s="2"/>
    </row>
    <row r="113" spans="2:8">
      <c r="B113" s="2"/>
      <c r="C113" s="57"/>
      <c r="D113" s="2"/>
      <c r="E113" s="2"/>
      <c r="F113" s="57"/>
      <c r="G113" s="2"/>
      <c r="H113" s="2"/>
    </row>
    <row r="114" spans="2:8">
      <c r="B114" s="2"/>
      <c r="C114" s="57"/>
      <c r="D114" s="2"/>
      <c r="E114" s="2"/>
      <c r="F114" s="57"/>
      <c r="G114" s="2"/>
      <c r="H114" s="2"/>
    </row>
    <row r="115" spans="2:8">
      <c r="B115" s="2"/>
      <c r="C115" s="57"/>
      <c r="D115" s="2"/>
      <c r="E115" s="2"/>
      <c r="F115" s="57"/>
      <c r="G115" s="2"/>
      <c r="H115" s="2"/>
    </row>
    <row r="116" spans="2:8">
      <c r="B116" s="2"/>
      <c r="C116" s="57"/>
      <c r="D116" s="2"/>
      <c r="E116" s="57"/>
      <c r="F116" s="57"/>
      <c r="G116" s="57"/>
      <c r="H116" s="2"/>
    </row>
    <row r="117" spans="2:8">
      <c r="B117" s="2"/>
      <c r="C117" s="57"/>
      <c r="D117" s="2"/>
      <c r="E117" s="2"/>
      <c r="F117" s="57"/>
      <c r="G117" s="2"/>
      <c r="H117" s="2"/>
    </row>
    <row r="118" spans="2:8">
      <c r="B118" s="1"/>
      <c r="C118" s="65"/>
      <c r="D118" s="2"/>
      <c r="E118" s="2"/>
      <c r="F118" s="57"/>
      <c r="G118" s="2"/>
      <c r="H118" s="2"/>
    </row>
    <row r="119" spans="2:8">
      <c r="B119" s="2"/>
      <c r="C119" s="57"/>
      <c r="D119" s="2"/>
      <c r="E119" s="2"/>
      <c r="F119" s="57"/>
      <c r="G119" s="2"/>
      <c r="H119" s="2"/>
    </row>
    <row r="120" spans="2:8">
      <c r="B120" s="2"/>
      <c r="C120" s="57"/>
      <c r="D120" s="2"/>
      <c r="E120" s="57"/>
      <c r="F120" s="57"/>
      <c r="G120" s="2"/>
      <c r="H120" s="2"/>
    </row>
    <row r="121" spans="2:8">
      <c r="B121" s="2"/>
      <c r="C121" s="2"/>
      <c r="D121" s="2"/>
      <c r="E121" s="2"/>
      <c r="F121" s="2"/>
      <c r="G121" s="2"/>
      <c r="H121" s="2"/>
    </row>
    <row r="122" spans="2:8">
      <c r="B122" s="2"/>
      <c r="C122" s="2"/>
      <c r="D122" s="2"/>
      <c r="E122" s="2"/>
      <c r="F122" s="2"/>
      <c r="G122" s="2"/>
      <c r="H122" s="2"/>
    </row>
    <row r="123" spans="2:8">
      <c r="B123" s="2"/>
      <c r="C123" s="2"/>
      <c r="D123" s="2"/>
      <c r="E123" s="2"/>
      <c r="F123" s="2"/>
      <c r="G123" s="2"/>
      <c r="H123" s="2"/>
    </row>
    <row r="124" spans="2:8">
      <c r="B124" s="2"/>
      <c r="C124" s="2"/>
      <c r="D124" s="2"/>
      <c r="E124" s="2"/>
      <c r="F124" s="2"/>
      <c r="G124" s="2"/>
      <c r="H124" s="2"/>
    </row>
    <row r="125" spans="2:8">
      <c r="B125" s="2"/>
      <c r="C125" s="2"/>
      <c r="D125" s="2"/>
      <c r="E125" s="2"/>
      <c r="F125" s="2"/>
      <c r="G125" s="2"/>
      <c r="H125" s="2"/>
    </row>
    <row r="126" spans="2:8">
      <c r="B126" s="2"/>
      <c r="C126" s="2"/>
      <c r="D126" s="2"/>
      <c r="E126" s="2"/>
      <c r="F126" s="2"/>
      <c r="G126" s="2"/>
      <c r="H126" s="2"/>
    </row>
    <row r="127" spans="2:8">
      <c r="B127" s="2"/>
      <c r="C127" s="2"/>
      <c r="D127" s="2"/>
      <c r="E127" s="2"/>
      <c r="F127" s="2"/>
      <c r="G127" s="2"/>
      <c r="H127" s="2"/>
    </row>
    <row r="128" spans="2:8">
      <c r="B128" s="56"/>
      <c r="C128" s="2"/>
      <c r="D128" s="257"/>
      <c r="E128" s="257"/>
      <c r="F128" s="2"/>
      <c r="G128" s="2"/>
      <c r="H128" s="2"/>
    </row>
    <row r="129" spans="2:8">
      <c r="B129" s="2"/>
      <c r="C129" s="2"/>
      <c r="D129" s="2"/>
      <c r="E129" s="57"/>
      <c r="F129" s="2"/>
      <c r="G129" s="2"/>
      <c r="H129" s="2"/>
    </row>
    <row r="130" spans="2:8">
      <c r="B130" s="2"/>
      <c r="C130" s="2"/>
      <c r="D130" s="2"/>
      <c r="E130" s="57"/>
      <c r="F130" s="2"/>
      <c r="G130" s="2"/>
      <c r="H130" s="2"/>
    </row>
    <row r="131" spans="2:8">
      <c r="B131" s="2"/>
      <c r="C131" s="2"/>
      <c r="D131" s="2"/>
      <c r="E131" s="57"/>
      <c r="F131" s="2"/>
      <c r="G131" s="2"/>
      <c r="H131" s="2"/>
    </row>
    <row r="132" spans="2:8">
      <c r="B132" s="2"/>
      <c r="C132" s="2"/>
      <c r="D132" s="2"/>
      <c r="E132" s="57"/>
      <c r="F132" s="2"/>
      <c r="G132" s="2"/>
      <c r="H132" s="2"/>
    </row>
    <row r="133" spans="2:8">
      <c r="B133" s="2"/>
      <c r="C133" s="2"/>
      <c r="D133" s="2"/>
      <c r="E133" s="57"/>
      <c r="F133" s="2"/>
      <c r="G133" s="2"/>
      <c r="H133" s="2"/>
    </row>
    <row r="134" spans="2:8">
      <c r="B134" s="2"/>
      <c r="C134" s="2"/>
      <c r="D134" s="2"/>
      <c r="E134" s="57"/>
      <c r="F134" s="2"/>
      <c r="G134" s="2"/>
      <c r="H134" s="2"/>
    </row>
    <row r="135" spans="2:8">
      <c r="B135" s="2"/>
      <c r="C135" s="2"/>
      <c r="D135" s="2"/>
      <c r="E135" s="57"/>
      <c r="F135" s="2"/>
      <c r="G135" s="2"/>
      <c r="H135" s="2"/>
    </row>
    <row r="136" spans="2:8">
      <c r="B136" s="2"/>
      <c r="C136" s="2"/>
      <c r="D136" s="2"/>
      <c r="E136" s="57"/>
      <c r="F136" s="2"/>
      <c r="G136" s="2"/>
      <c r="H136" s="2"/>
    </row>
    <row r="137" spans="2:8">
      <c r="B137" s="2"/>
      <c r="C137" s="2"/>
      <c r="D137" s="2"/>
      <c r="E137" s="57"/>
      <c r="F137" s="2"/>
      <c r="G137" s="2"/>
      <c r="H137" s="2"/>
    </row>
    <row r="138" spans="2:8">
      <c r="B138" s="2"/>
      <c r="C138" s="2"/>
      <c r="D138" s="2"/>
      <c r="E138" s="57"/>
      <c r="F138" s="2"/>
      <c r="G138" s="2"/>
      <c r="H138" s="2"/>
    </row>
    <row r="139" spans="2:8">
      <c r="B139" s="2"/>
      <c r="C139" s="2"/>
      <c r="D139" s="2"/>
      <c r="E139" s="57"/>
      <c r="F139" s="2"/>
      <c r="G139" s="2"/>
      <c r="H139" s="2"/>
    </row>
    <row r="140" spans="2:8">
      <c r="B140" s="2"/>
      <c r="C140" s="2"/>
      <c r="D140" s="2"/>
      <c r="E140" s="57"/>
      <c r="F140" s="2"/>
      <c r="G140" s="2"/>
      <c r="H140" s="2"/>
    </row>
    <row r="141" spans="2:8">
      <c r="B141" s="2"/>
      <c r="C141" s="2"/>
      <c r="D141" s="2"/>
      <c r="E141" s="57"/>
      <c r="F141" s="2"/>
      <c r="G141" s="2"/>
      <c r="H141" s="2"/>
    </row>
    <row r="142" spans="2:8">
      <c r="B142" s="2"/>
      <c r="C142" s="2"/>
      <c r="D142" s="2"/>
      <c r="E142" s="57"/>
      <c r="F142" s="2"/>
      <c r="G142" s="2"/>
      <c r="H142" s="2"/>
    </row>
    <row r="143" spans="2:8">
      <c r="B143" s="2"/>
      <c r="C143" s="2"/>
      <c r="D143" s="2"/>
      <c r="E143" s="57"/>
      <c r="F143" s="2"/>
      <c r="G143" s="2"/>
      <c r="H143" s="2"/>
    </row>
    <row r="144" spans="2:8">
      <c r="B144" s="2"/>
      <c r="C144" s="2"/>
      <c r="D144" s="2"/>
      <c r="E144" s="57"/>
      <c r="F144" s="2"/>
      <c r="G144" s="2"/>
      <c r="H144" s="2"/>
    </row>
    <row r="145" spans="2:8">
      <c r="B145" s="2"/>
      <c r="C145" s="2"/>
      <c r="D145" s="2"/>
      <c r="E145" s="2"/>
      <c r="F145" s="2"/>
      <c r="G145" s="2"/>
      <c r="H145" s="2"/>
    </row>
    <row r="146" spans="2:8">
      <c r="B146" s="2"/>
      <c r="C146" s="2"/>
      <c r="D146" s="2"/>
      <c r="E146" s="2"/>
      <c r="F146" s="2"/>
      <c r="G146" s="2"/>
      <c r="H146" s="2"/>
    </row>
    <row r="147" spans="2:8">
      <c r="B147" s="2"/>
      <c r="C147" s="2"/>
      <c r="D147" s="2"/>
      <c r="E147" s="2"/>
      <c r="F147" s="2"/>
      <c r="G147" s="2"/>
      <c r="H147" s="2"/>
    </row>
  </sheetData>
  <sheetProtection sheet="1" objects="1" scenarios="1"/>
  <mergeCells count="7">
    <mergeCell ref="B3:I3"/>
    <mergeCell ref="D128:E128"/>
    <mergeCell ref="D96:E96"/>
    <mergeCell ref="B2:I2"/>
    <mergeCell ref="B11:I11"/>
    <mergeCell ref="B19:I19"/>
    <mergeCell ref="B36:I36"/>
  </mergeCells>
  <phoneticPr fontId="0" type="noConversion"/>
  <printOptions horizontalCentered="1" verticalCentered="1"/>
  <pageMargins left="0" right="0" top="0" bottom="0" header="0.51181102362204722" footer="0.51181102362204722"/>
  <pageSetup paperSize="9" orientation="landscape" horizontalDpi="4294967294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AW43"/>
  <sheetViews>
    <sheetView showGridLines="0" showZeros="0" workbookViewId="0">
      <selection activeCell="J1" sqref="J1"/>
    </sheetView>
  </sheetViews>
  <sheetFormatPr baseColWidth="10" defaultRowHeight="15.75"/>
  <cols>
    <col min="1" max="1" width="3.7109375" style="52" customWidth="1"/>
    <col min="2" max="2" width="30.7109375" style="52" customWidth="1"/>
    <col min="3" max="8" width="12.7109375" style="52" customWidth="1"/>
    <col min="9" max="9" width="12.7109375" style="2" customWidth="1"/>
    <col min="10" max="10" width="12.7109375" style="131" customWidth="1"/>
    <col min="11" max="12" width="19" style="2" bestFit="1" customWidth="1"/>
    <col min="13" max="49" width="11.42578125" style="2"/>
    <col min="50" max="16384" width="11.42578125" style="52"/>
  </cols>
  <sheetData>
    <row r="1" spans="2:49" ht="16.5" thickBot="1">
      <c r="I1" s="31" t="s">
        <v>114</v>
      </c>
      <c r="J1" s="30"/>
    </row>
    <row r="2" spans="2:49" ht="16.5" thickBot="1">
      <c r="D2" s="75"/>
      <c r="E2" s="125"/>
      <c r="F2" s="75"/>
      <c r="G2" s="75"/>
      <c r="H2" s="126"/>
    </row>
    <row r="3" spans="2:49" ht="16.5" thickBot="1">
      <c r="B3" s="267" t="s">
        <v>133</v>
      </c>
      <c r="C3" s="268"/>
      <c r="D3" s="268"/>
      <c r="E3" s="268"/>
      <c r="F3" s="268"/>
      <c r="G3" s="268"/>
      <c r="H3" s="268"/>
      <c r="I3" s="268"/>
      <c r="J3" s="269"/>
    </row>
    <row r="4" spans="2:49">
      <c r="B4" s="136" t="s">
        <v>0</v>
      </c>
      <c r="C4" s="137" t="s">
        <v>9</v>
      </c>
      <c r="D4" s="137" t="s">
        <v>10</v>
      </c>
      <c r="E4" s="137" t="s">
        <v>11</v>
      </c>
      <c r="F4" s="137" t="s">
        <v>12</v>
      </c>
      <c r="G4" s="137" t="s">
        <v>13</v>
      </c>
      <c r="H4" s="137" t="s">
        <v>14</v>
      </c>
      <c r="I4" s="137" t="s">
        <v>85</v>
      </c>
      <c r="J4" s="138" t="s">
        <v>82</v>
      </c>
      <c r="K4" s="56"/>
      <c r="L4" s="56"/>
    </row>
    <row r="5" spans="2:49">
      <c r="B5" s="139" t="s">
        <v>108</v>
      </c>
      <c r="C5" s="134">
        <f>' Bilan N-1'!$E$15/3</f>
        <v>0</v>
      </c>
      <c r="D5" s="134">
        <f>' Bilan N-1'!$E$15/3</f>
        <v>0</v>
      </c>
      <c r="E5" s="134">
        <f>' Bilan N-1'!$E$15/3</f>
        <v>0</v>
      </c>
      <c r="F5" s="130"/>
      <c r="G5" s="130"/>
      <c r="H5" s="130"/>
      <c r="I5" s="130"/>
      <c r="J5" s="140">
        <f>SUM(C5:I5)</f>
        <v>0</v>
      </c>
      <c r="K5" s="56"/>
      <c r="L5" s="56"/>
    </row>
    <row r="6" spans="2:49">
      <c r="B6" s="141" t="s">
        <v>121</v>
      </c>
      <c r="C6" s="135">
        <f>'Budgets Ventes Achats TVA'!C$7*0.4</f>
        <v>0</v>
      </c>
      <c r="D6" s="135">
        <f>'Budgets Ventes Achats TVA'!C$7*0.4</f>
        <v>0</v>
      </c>
      <c r="E6" s="135">
        <f>'Budgets Ventes Achats TVA'!C$7*0.2</f>
        <v>0</v>
      </c>
      <c r="F6" s="135"/>
      <c r="G6" s="135"/>
      <c r="H6" s="135"/>
      <c r="I6" s="135"/>
      <c r="J6" s="142">
        <f t="shared" ref="J6:J11" si="0">SUM(C6:I6)</f>
        <v>0</v>
      </c>
      <c r="K6" s="117"/>
      <c r="L6" s="117"/>
    </row>
    <row r="7" spans="2:49">
      <c r="B7" s="141" t="s">
        <v>122</v>
      </c>
      <c r="C7" s="135"/>
      <c r="D7" s="135">
        <f>'Budgets Ventes Achats TVA'!D$7*0.4</f>
        <v>0</v>
      </c>
      <c r="E7" s="135">
        <f>'Budgets Ventes Achats TVA'!D$7*0.4</f>
        <v>0</v>
      </c>
      <c r="F7" s="135">
        <f>'Budgets Ventes Achats TVA'!D$7*0.2</f>
        <v>0</v>
      </c>
      <c r="G7" s="135"/>
      <c r="H7" s="135"/>
      <c r="I7" s="135"/>
      <c r="J7" s="142">
        <f t="shared" si="0"/>
        <v>0</v>
      </c>
      <c r="K7" s="117"/>
      <c r="L7" s="117"/>
    </row>
    <row r="8" spans="2:49">
      <c r="B8" s="141" t="s">
        <v>123</v>
      </c>
      <c r="C8" s="135"/>
      <c r="D8" s="135"/>
      <c r="E8" s="135">
        <f>'Budgets Ventes Achats TVA'!E$7*0.4</f>
        <v>0</v>
      </c>
      <c r="F8" s="135">
        <f>'Budgets Ventes Achats TVA'!E$7*0.4</f>
        <v>0</v>
      </c>
      <c r="G8" s="135">
        <f>'Budgets Ventes Achats TVA'!E$7*0.2</f>
        <v>0</v>
      </c>
      <c r="H8" s="135"/>
      <c r="I8" s="135"/>
      <c r="J8" s="142">
        <f t="shared" si="0"/>
        <v>0</v>
      </c>
      <c r="K8" s="117"/>
      <c r="L8" s="117"/>
    </row>
    <row r="9" spans="2:49">
      <c r="B9" s="141" t="s">
        <v>124</v>
      </c>
      <c r="C9" s="135"/>
      <c r="D9" s="135"/>
      <c r="E9" s="135"/>
      <c r="F9" s="135">
        <f>'Budgets Ventes Achats TVA'!F$7*0.4</f>
        <v>0</v>
      </c>
      <c r="G9" s="135">
        <f>'Budgets Ventes Achats TVA'!F$7*0.4</f>
        <v>0</v>
      </c>
      <c r="H9" s="135">
        <f>'Budgets Ventes Achats TVA'!F$7*0.2</f>
        <v>0</v>
      </c>
      <c r="I9" s="135"/>
      <c r="J9" s="142">
        <f t="shared" si="0"/>
        <v>0</v>
      </c>
      <c r="K9" s="117"/>
      <c r="L9" s="117"/>
    </row>
    <row r="10" spans="2:49">
      <c r="B10" s="141" t="s">
        <v>125</v>
      </c>
      <c r="C10" s="135"/>
      <c r="D10" s="135"/>
      <c r="E10" s="135"/>
      <c r="F10" s="135"/>
      <c r="G10" s="135">
        <f>'Budgets Ventes Achats TVA'!G$7*0.4</f>
        <v>0</v>
      </c>
      <c r="H10" s="135">
        <f>'Budgets Ventes Achats TVA'!G$7*0.4</f>
        <v>0</v>
      </c>
      <c r="I10" s="135">
        <f>'Budgets Ventes Achats TVA'!G7*0.2</f>
        <v>0</v>
      </c>
      <c r="J10" s="142">
        <f t="shared" si="0"/>
        <v>0</v>
      </c>
      <c r="K10" s="117"/>
      <c r="L10" s="117"/>
    </row>
    <row r="11" spans="2:49">
      <c r="B11" s="141" t="s">
        <v>126</v>
      </c>
      <c r="C11" s="135"/>
      <c r="D11" s="135"/>
      <c r="E11" s="135"/>
      <c r="F11" s="135"/>
      <c r="G11" s="135"/>
      <c r="H11" s="135">
        <f>'Budgets Ventes Achats TVA'!H$7*0.4</f>
        <v>0</v>
      </c>
      <c r="I11" s="135">
        <f>'Budgets Ventes Achats TVA'!H7*0.6</f>
        <v>0</v>
      </c>
      <c r="J11" s="142">
        <f t="shared" si="0"/>
        <v>0</v>
      </c>
      <c r="K11" s="117"/>
      <c r="L11" s="117"/>
    </row>
    <row r="12" spans="2:49" s="91" customFormat="1">
      <c r="B12" s="149" t="s">
        <v>2</v>
      </c>
      <c r="C12" s="116">
        <f>SUM(C5:C11)</f>
        <v>0</v>
      </c>
      <c r="D12" s="116">
        <f t="shared" ref="D12:J12" si="1">SUM(D5:D11)</f>
        <v>0</v>
      </c>
      <c r="E12" s="116">
        <f t="shared" si="1"/>
        <v>0</v>
      </c>
      <c r="F12" s="116">
        <f t="shared" si="1"/>
        <v>0</v>
      </c>
      <c r="G12" s="116">
        <f t="shared" si="1"/>
        <v>0</v>
      </c>
      <c r="H12" s="116">
        <f t="shared" si="1"/>
        <v>0</v>
      </c>
      <c r="I12" s="118">
        <f t="shared" si="1"/>
        <v>0</v>
      </c>
      <c r="J12" s="122">
        <f t="shared" si="1"/>
        <v>0</v>
      </c>
      <c r="K12" s="132"/>
      <c r="L12" s="132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</row>
    <row r="13" spans="2:49" s="91" customFormat="1" ht="16.5" thickBot="1">
      <c r="B13" s="150" t="s">
        <v>8</v>
      </c>
      <c r="C13" s="143">
        <f>C12</f>
        <v>0</v>
      </c>
      <c r="D13" s="143">
        <f>C13+D12</f>
        <v>0</v>
      </c>
      <c r="E13" s="143">
        <f>D13+E12</f>
        <v>0</v>
      </c>
      <c r="F13" s="143">
        <f>E13+F12</f>
        <v>0</v>
      </c>
      <c r="G13" s="143">
        <f>F13+G12</f>
        <v>0</v>
      </c>
      <c r="H13" s="144">
        <f>G13+H12</f>
        <v>0</v>
      </c>
      <c r="I13" s="145"/>
      <c r="J13" s="146"/>
      <c r="K13" s="132"/>
      <c r="L13" s="132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</row>
    <row r="14" spans="2:49" ht="16.5" thickBot="1">
      <c r="B14" s="2"/>
      <c r="C14" s="127"/>
      <c r="D14" s="127"/>
      <c r="E14" s="127"/>
      <c r="F14" s="127"/>
      <c r="G14" s="127"/>
      <c r="H14" s="127"/>
      <c r="I14" s="128"/>
      <c r="J14" s="120"/>
      <c r="K14" s="117"/>
      <c r="L14" s="117"/>
    </row>
    <row r="15" spans="2:49" ht="16.5" thickBot="1">
      <c r="B15" s="254" t="s">
        <v>134</v>
      </c>
      <c r="C15" s="255"/>
      <c r="D15" s="255"/>
      <c r="E15" s="255"/>
      <c r="F15" s="255"/>
      <c r="G15" s="255"/>
      <c r="H15" s="255"/>
      <c r="I15" s="255"/>
      <c r="J15" s="256"/>
      <c r="K15" s="117"/>
      <c r="L15" s="117"/>
    </row>
    <row r="16" spans="2:49">
      <c r="B16" s="136" t="s">
        <v>0</v>
      </c>
      <c r="C16" s="137" t="s">
        <v>9</v>
      </c>
      <c r="D16" s="137" t="s">
        <v>10</v>
      </c>
      <c r="E16" s="137" t="s">
        <v>11</v>
      </c>
      <c r="F16" s="137" t="s">
        <v>12</v>
      </c>
      <c r="G16" s="137" t="s">
        <v>13</v>
      </c>
      <c r="H16" s="137" t="s">
        <v>14</v>
      </c>
      <c r="I16" s="137" t="s">
        <v>86</v>
      </c>
      <c r="J16" s="138" t="s">
        <v>82</v>
      </c>
      <c r="K16" s="117"/>
      <c r="L16" s="117"/>
    </row>
    <row r="17" spans="2:49">
      <c r="B17" s="139" t="s">
        <v>109</v>
      </c>
      <c r="C17" s="275"/>
      <c r="D17" s="275"/>
      <c r="E17" s="276"/>
      <c r="F17" s="277"/>
      <c r="G17" s="276"/>
      <c r="H17" s="278"/>
      <c r="I17" s="279"/>
      <c r="J17" s="151">
        <f>SUM(C17:H17)</f>
        <v>0</v>
      </c>
      <c r="K17" s="117"/>
      <c r="L17" s="117"/>
    </row>
    <row r="18" spans="2:49">
      <c r="B18" s="152" t="s">
        <v>127</v>
      </c>
      <c r="C18" s="135">
        <f>'Budgets Ventes Achats TVA'!C15*0.25</f>
        <v>0</v>
      </c>
      <c r="D18" s="135">
        <f>'Budgets Ventes Achats TVA'!C15*0.45</f>
        <v>0</v>
      </c>
      <c r="E18" s="135">
        <f>'Budgets Ventes Achats TVA'!C15*0.3</f>
        <v>0</v>
      </c>
      <c r="F18" s="147"/>
      <c r="G18" s="135"/>
      <c r="H18" s="127"/>
      <c r="I18" s="135"/>
      <c r="J18" s="142">
        <f t="shared" ref="J18:J23" si="2">SUM(C18:I18)</f>
        <v>0</v>
      </c>
      <c r="K18" s="117"/>
      <c r="L18" s="117"/>
    </row>
    <row r="19" spans="2:49">
      <c r="B19" s="152" t="s">
        <v>128</v>
      </c>
      <c r="C19" s="135"/>
      <c r="D19" s="135">
        <f>'Budgets Ventes Achats TVA'!D15*0.25</f>
        <v>0</v>
      </c>
      <c r="E19" s="135">
        <f>'Budgets Ventes Achats TVA'!D15*0.45</f>
        <v>0</v>
      </c>
      <c r="F19" s="147">
        <f>'Budgets Ventes Achats TVA'!D15*0.3</f>
        <v>0</v>
      </c>
      <c r="G19" s="135"/>
      <c r="H19" s="127"/>
      <c r="I19" s="135"/>
      <c r="J19" s="142">
        <f t="shared" si="2"/>
        <v>0</v>
      </c>
      <c r="K19" s="117"/>
      <c r="L19" s="117"/>
    </row>
    <row r="20" spans="2:49">
      <c r="B20" s="152" t="s">
        <v>129</v>
      </c>
      <c r="C20" s="135"/>
      <c r="D20" s="135"/>
      <c r="E20" s="135">
        <f>'Budgets Ventes Achats TVA'!E15*0.25</f>
        <v>0</v>
      </c>
      <c r="F20" s="147">
        <f>'Budgets Ventes Achats TVA'!E15*0.45</f>
        <v>0</v>
      </c>
      <c r="G20" s="135">
        <f>'Budgets Ventes Achats TVA'!E15*0.3</f>
        <v>0</v>
      </c>
      <c r="H20" s="127"/>
      <c r="I20" s="135"/>
      <c r="J20" s="142">
        <f t="shared" si="2"/>
        <v>0</v>
      </c>
      <c r="K20" s="117"/>
      <c r="L20" s="117"/>
    </row>
    <row r="21" spans="2:49">
      <c r="B21" s="152" t="s">
        <v>130</v>
      </c>
      <c r="C21" s="135"/>
      <c r="D21" s="135"/>
      <c r="E21" s="135"/>
      <c r="F21" s="147">
        <f>'Budgets Ventes Achats TVA'!F15*0.25</f>
        <v>0</v>
      </c>
      <c r="G21" s="135">
        <f>'Budgets Ventes Achats TVA'!F15*0.45</f>
        <v>0</v>
      </c>
      <c r="H21" s="127">
        <f>'Budgets Ventes Achats TVA'!F15*0.3</f>
        <v>0</v>
      </c>
      <c r="I21" s="135"/>
      <c r="J21" s="142">
        <f t="shared" si="2"/>
        <v>0</v>
      </c>
      <c r="K21" s="117"/>
      <c r="L21" s="117"/>
    </row>
    <row r="22" spans="2:49">
      <c r="B22" s="152" t="s">
        <v>131</v>
      </c>
      <c r="C22" s="135"/>
      <c r="D22" s="135"/>
      <c r="E22" s="135"/>
      <c r="F22" s="147"/>
      <c r="G22" s="135">
        <f>'Budgets Ventes Achats TVA'!G15*0.25</f>
        <v>0</v>
      </c>
      <c r="H22" s="127">
        <f>'Budgets Ventes Achats TVA'!G15*0.45</f>
        <v>0</v>
      </c>
      <c r="I22" s="135">
        <f>'Budgets Ventes Achats TVA'!G15*0.3</f>
        <v>0</v>
      </c>
      <c r="J22" s="142">
        <f t="shared" si="2"/>
        <v>0</v>
      </c>
      <c r="K22" s="117"/>
      <c r="L22" s="117"/>
    </row>
    <row r="23" spans="2:49">
      <c r="B23" s="152" t="s">
        <v>132</v>
      </c>
      <c r="C23" s="135"/>
      <c r="D23" s="135"/>
      <c r="E23" s="135"/>
      <c r="F23" s="147"/>
      <c r="G23" s="135"/>
      <c r="H23" s="127">
        <f>'Budgets Ventes Achats TVA'!H15*0.25</f>
        <v>0</v>
      </c>
      <c r="I23" s="135">
        <f>'Budgets Ventes Achats TVA'!H15*0.75</f>
        <v>0</v>
      </c>
      <c r="J23" s="142">
        <f t="shared" si="2"/>
        <v>0</v>
      </c>
      <c r="K23" s="117"/>
      <c r="L23" s="117"/>
    </row>
    <row r="24" spans="2:49" s="91" customFormat="1">
      <c r="B24" s="149" t="s">
        <v>2</v>
      </c>
      <c r="C24" s="116">
        <f>SUM(C17:C23)</f>
        <v>0</v>
      </c>
      <c r="D24" s="116">
        <f t="shared" ref="D24:J24" si="3">SUM(D17:D23)</f>
        <v>0</v>
      </c>
      <c r="E24" s="116">
        <f t="shared" si="3"/>
        <v>0</v>
      </c>
      <c r="F24" s="119">
        <f t="shared" si="3"/>
        <v>0</v>
      </c>
      <c r="G24" s="116">
        <f t="shared" si="3"/>
        <v>0</v>
      </c>
      <c r="H24" s="148">
        <f t="shared" si="3"/>
        <v>0</v>
      </c>
      <c r="I24" s="116">
        <f t="shared" si="3"/>
        <v>0</v>
      </c>
      <c r="J24" s="121">
        <f t="shared" si="3"/>
        <v>0</v>
      </c>
      <c r="K24" s="132"/>
      <c r="L24" s="132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</row>
    <row r="25" spans="2:49" s="91" customFormat="1" ht="16.5" thickBot="1">
      <c r="B25" s="150" t="s">
        <v>8</v>
      </c>
      <c r="C25" s="143">
        <f>C24</f>
        <v>0</v>
      </c>
      <c r="D25" s="143">
        <f>C25+D24</f>
        <v>0</v>
      </c>
      <c r="E25" s="143">
        <f>D25+E24</f>
        <v>0</v>
      </c>
      <c r="F25" s="153">
        <f>E25+F24</f>
        <v>0</v>
      </c>
      <c r="G25" s="143">
        <f>F25+G24</f>
        <v>0</v>
      </c>
      <c r="H25" s="143">
        <f>G25+H24</f>
        <v>0</v>
      </c>
      <c r="I25" s="265"/>
      <c r="J25" s="266"/>
      <c r="K25" s="132"/>
      <c r="L25" s="132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</row>
    <row r="26" spans="2:49" ht="16.5" thickBot="1">
      <c r="B26" s="2"/>
      <c r="C26" s="127"/>
      <c r="D26" s="127"/>
      <c r="E26" s="127"/>
      <c r="F26" s="127"/>
      <c r="G26" s="127"/>
      <c r="H26" s="127"/>
      <c r="I26" s="128"/>
      <c r="J26" s="133"/>
      <c r="K26" s="117"/>
      <c r="L26" s="117"/>
    </row>
    <row r="27" spans="2:49" ht="16.5" customHeight="1" thickBot="1">
      <c r="B27" s="262" t="s">
        <v>135</v>
      </c>
      <c r="C27" s="263"/>
      <c r="D27" s="263"/>
      <c r="E27" s="263"/>
      <c r="F27" s="263"/>
      <c r="G27" s="263"/>
      <c r="H27" s="263"/>
      <c r="I27" s="264"/>
      <c r="J27" s="154"/>
    </row>
    <row r="28" spans="2:49">
      <c r="B28" s="159" t="s">
        <v>0</v>
      </c>
      <c r="C28" s="160" t="s">
        <v>9</v>
      </c>
      <c r="D28" s="160" t="s">
        <v>10</v>
      </c>
      <c r="E28" s="160" t="s">
        <v>11</v>
      </c>
      <c r="F28" s="160" t="s">
        <v>12</v>
      </c>
      <c r="G28" s="160" t="s">
        <v>13</v>
      </c>
      <c r="H28" s="160" t="s">
        <v>14</v>
      </c>
      <c r="I28" s="161" t="s">
        <v>86</v>
      </c>
      <c r="J28" s="123"/>
      <c r="K28" s="56"/>
      <c r="L28" s="56"/>
    </row>
    <row r="29" spans="2:49">
      <c r="B29" s="162" t="s">
        <v>110</v>
      </c>
      <c r="C29" s="134">
        <f>' Bilan N-1'!G15</f>
        <v>0</v>
      </c>
      <c r="D29" s="157"/>
      <c r="E29" s="158"/>
      <c r="F29" s="130"/>
      <c r="G29" s="130"/>
      <c r="H29" s="130"/>
      <c r="I29" s="163"/>
      <c r="J29" s="123"/>
      <c r="K29" s="56"/>
      <c r="L29" s="56"/>
    </row>
    <row r="30" spans="2:49">
      <c r="B30" s="141" t="s">
        <v>97</v>
      </c>
      <c r="C30" s="156">
        <f>'Budgets Ventes Achats TVA'!C21</f>
        <v>0</v>
      </c>
      <c r="D30" s="156">
        <f>'Budgets Ventes Achats TVA'!D21</f>
        <v>0</v>
      </c>
      <c r="E30" s="156">
        <f>'Budgets Ventes Achats TVA'!E21</f>
        <v>0</v>
      </c>
      <c r="F30" s="156">
        <f>'Budgets Ventes Achats TVA'!F21</f>
        <v>0</v>
      </c>
      <c r="G30" s="156">
        <f>'Budgets Ventes Achats TVA'!G21</f>
        <v>0</v>
      </c>
      <c r="H30" s="156">
        <f>'Budgets Ventes Achats TVA'!H21</f>
        <v>0</v>
      </c>
      <c r="I30" s="164"/>
      <c r="J30" s="132"/>
      <c r="K30" s="117"/>
      <c r="L30" s="117"/>
      <c r="M30" s="117"/>
      <c r="N30" s="117"/>
      <c r="O30" s="117"/>
      <c r="P30" s="117"/>
    </row>
    <row r="31" spans="2:49">
      <c r="B31" s="141" t="s">
        <v>98</v>
      </c>
      <c r="C31" s="156">
        <f>'Budgets Ventes Achats TVA'!C22</f>
        <v>0</v>
      </c>
      <c r="D31" s="156">
        <f>'Budgets Ventes Achats TVA'!D22</f>
        <v>0</v>
      </c>
      <c r="E31" s="156">
        <f>'Budgets Ventes Achats TVA'!E22</f>
        <v>0</v>
      </c>
      <c r="F31" s="156">
        <f>'Budgets Ventes Achats TVA'!F22</f>
        <v>0</v>
      </c>
      <c r="G31" s="156">
        <f>'Budgets Ventes Achats TVA'!G22</f>
        <v>0</v>
      </c>
      <c r="H31" s="156">
        <f>'Budgets Ventes Achats TVA'!H22</f>
        <v>0</v>
      </c>
      <c r="I31" s="164"/>
      <c r="J31" s="132"/>
      <c r="K31" s="117"/>
      <c r="L31" s="117"/>
      <c r="M31" s="117"/>
      <c r="N31" s="117"/>
      <c r="O31" s="117"/>
      <c r="P31" s="117"/>
    </row>
    <row r="32" spans="2:49">
      <c r="B32" s="141" t="s">
        <v>106</v>
      </c>
      <c r="C32" s="156"/>
      <c r="D32" s="156">
        <f t="shared" ref="D32:I32" si="4">(C30+C31)*0.4</f>
        <v>0</v>
      </c>
      <c r="E32" s="156">
        <f t="shared" si="4"/>
        <v>0</v>
      </c>
      <c r="F32" s="156">
        <f t="shared" si="4"/>
        <v>0</v>
      </c>
      <c r="G32" s="156">
        <f t="shared" si="4"/>
        <v>0</v>
      </c>
      <c r="H32" s="156">
        <f t="shared" si="4"/>
        <v>0</v>
      </c>
      <c r="I32" s="165">
        <f t="shared" si="4"/>
        <v>0</v>
      </c>
      <c r="J32" s="132"/>
      <c r="K32" s="117"/>
      <c r="L32" s="117"/>
      <c r="M32" s="117"/>
      <c r="N32" s="117"/>
      <c r="O32" s="117"/>
      <c r="P32" s="117"/>
    </row>
    <row r="33" spans="2:49">
      <c r="B33" s="141" t="s">
        <v>102</v>
      </c>
      <c r="C33" s="156">
        <f>'Budgets Ventes Achats TVA'!C24</f>
        <v>0</v>
      </c>
      <c r="D33" s="156">
        <f>'Budgets Ventes Achats TVA'!D24</f>
        <v>0</v>
      </c>
      <c r="E33" s="156">
        <f>'Budgets Ventes Achats TVA'!E24</f>
        <v>0</v>
      </c>
      <c r="F33" s="156">
        <f>'Budgets Ventes Achats TVA'!F24</f>
        <v>0</v>
      </c>
      <c r="G33" s="156">
        <f>'Budgets Ventes Achats TVA'!G24</f>
        <v>0</v>
      </c>
      <c r="H33" s="156">
        <f>'Budgets Ventes Achats TVA'!H24</f>
        <v>0</v>
      </c>
      <c r="I33" s="164"/>
      <c r="J33" s="132"/>
      <c r="K33" s="117"/>
      <c r="L33" s="117"/>
      <c r="M33" s="117"/>
      <c r="N33" s="117"/>
      <c r="O33" s="117"/>
      <c r="P33" s="117"/>
    </row>
    <row r="34" spans="2:49">
      <c r="B34" s="141" t="s">
        <v>78</v>
      </c>
      <c r="C34" s="156">
        <f>'Budgets Ventes Achats TVA'!C25*1.2</f>
        <v>0</v>
      </c>
      <c r="D34" s="156">
        <f>'Budgets Ventes Achats TVA'!D25*1.2</f>
        <v>0</v>
      </c>
      <c r="E34" s="156">
        <f>'Budgets Ventes Achats TVA'!E25*1.2</f>
        <v>0</v>
      </c>
      <c r="F34" s="156">
        <f>'Budgets Ventes Achats TVA'!F25*1.2</f>
        <v>0</v>
      </c>
      <c r="G34" s="156">
        <f>'Budgets Ventes Achats TVA'!G25*1.2</f>
        <v>0</v>
      </c>
      <c r="H34" s="156">
        <f>'Budgets Ventes Achats TVA'!H25*1.2</f>
        <v>0</v>
      </c>
      <c r="I34" s="164"/>
      <c r="J34" s="132"/>
      <c r="K34" s="117"/>
      <c r="L34" s="117"/>
      <c r="M34" s="117"/>
      <c r="N34" s="117"/>
      <c r="O34" s="117"/>
      <c r="P34" s="117"/>
    </row>
    <row r="35" spans="2:49">
      <c r="B35" s="141" t="s">
        <v>79</v>
      </c>
      <c r="C35" s="156">
        <f>'Budgets Ventes Achats TVA'!C26*1.196</f>
        <v>0</v>
      </c>
      <c r="D35" s="156">
        <f>'Budgets Ventes Achats TVA'!D26*1.2</f>
        <v>0</v>
      </c>
      <c r="E35" s="156">
        <f>'Budgets Ventes Achats TVA'!E26*1.2</f>
        <v>0</v>
      </c>
      <c r="F35" s="156">
        <f>'Budgets Ventes Achats TVA'!F26*1.2</f>
        <v>0</v>
      </c>
      <c r="G35" s="156">
        <f>'Budgets Ventes Achats TVA'!G26*1.2</f>
        <v>0</v>
      </c>
      <c r="H35" s="156">
        <f>'Budgets Ventes Achats TVA'!H26*1.2</f>
        <v>0</v>
      </c>
      <c r="I35" s="164"/>
      <c r="J35" s="132"/>
      <c r="K35" s="117"/>
      <c r="L35" s="117"/>
      <c r="M35" s="117"/>
      <c r="N35" s="117"/>
      <c r="O35" s="117"/>
      <c r="P35" s="117"/>
    </row>
    <row r="36" spans="2:49">
      <c r="B36" s="141" t="s">
        <v>99</v>
      </c>
      <c r="C36" s="156">
        <f>'Budgets Ventes Achats TVA'!C27*1.2</f>
        <v>0</v>
      </c>
      <c r="D36" s="156">
        <f>'Budgets Ventes Achats TVA'!D27*1.2</f>
        <v>0</v>
      </c>
      <c r="E36" s="156">
        <f>'Budgets Ventes Achats TVA'!E27*1.2</f>
        <v>0</v>
      </c>
      <c r="F36" s="156">
        <f>'Budgets Ventes Achats TVA'!F27*1.2</f>
        <v>0</v>
      </c>
      <c r="G36" s="156">
        <f>'Budgets Ventes Achats TVA'!G27*1.2</f>
        <v>0</v>
      </c>
      <c r="H36" s="156">
        <f>'Budgets Ventes Achats TVA'!H27*1.2</f>
        <v>0</v>
      </c>
      <c r="I36" s="164"/>
      <c r="J36" s="132"/>
      <c r="K36" s="117"/>
      <c r="L36" s="117"/>
      <c r="M36" s="117"/>
      <c r="N36" s="117"/>
      <c r="O36" s="117"/>
      <c r="P36" s="117"/>
    </row>
    <row r="37" spans="2:49">
      <c r="B37" s="141" t="s">
        <v>80</v>
      </c>
      <c r="C37" s="156">
        <f>'Budgets Ventes Achats TVA'!C28*1.196</f>
        <v>0</v>
      </c>
      <c r="D37" s="156">
        <f>'Budgets Ventes Achats TVA'!D28*1.2</f>
        <v>0</v>
      </c>
      <c r="E37" s="156">
        <f>'Budgets Ventes Achats TVA'!E28*1.196</f>
        <v>0</v>
      </c>
      <c r="F37" s="156">
        <f>'Budgets Ventes Achats TVA'!F28*1.196</f>
        <v>0</v>
      </c>
      <c r="G37" s="156">
        <f>'Budgets Ventes Achats TVA'!G28*1.2</f>
        <v>0</v>
      </c>
      <c r="H37" s="156">
        <f>'Budgets Ventes Achats TVA'!H28*1.196</f>
        <v>0</v>
      </c>
      <c r="I37" s="164"/>
      <c r="J37" s="132"/>
      <c r="K37" s="117"/>
      <c r="L37" s="117"/>
      <c r="M37" s="117"/>
      <c r="N37" s="117"/>
      <c r="O37" s="117"/>
      <c r="P37" s="117"/>
    </row>
    <row r="38" spans="2:49">
      <c r="B38" s="141" t="s">
        <v>100</v>
      </c>
      <c r="C38" s="156">
        <f>'Budgets Ventes Achats TVA'!C29*1.2</f>
        <v>0</v>
      </c>
      <c r="D38" s="156">
        <f>'Budgets Ventes Achats TVA'!D29*1.2</f>
        <v>0</v>
      </c>
      <c r="E38" s="156">
        <f>'Budgets Ventes Achats TVA'!E29*1.2</f>
        <v>0</v>
      </c>
      <c r="F38" s="156">
        <f>'Budgets Ventes Achats TVA'!F29*1.2</f>
        <v>0</v>
      </c>
      <c r="G38" s="156">
        <f>'Budgets Ventes Achats TVA'!G29*1.2</f>
        <v>0</v>
      </c>
      <c r="H38" s="156">
        <f>'Budgets Ventes Achats TVA'!H29*1.2</f>
        <v>0</v>
      </c>
      <c r="I38" s="164"/>
      <c r="J38" s="132"/>
      <c r="K38" s="117"/>
      <c r="L38" s="117"/>
      <c r="M38" s="117"/>
      <c r="N38" s="117"/>
      <c r="O38" s="117"/>
      <c r="P38" s="117"/>
    </row>
    <row r="39" spans="2:49">
      <c r="B39" s="141" t="s">
        <v>101</v>
      </c>
      <c r="C39" s="156">
        <f>'Budgets Ventes Achats TVA'!C30*1.2</f>
        <v>0</v>
      </c>
      <c r="D39" s="156">
        <f>'Budgets Ventes Achats TVA'!D30*1.2</f>
        <v>0</v>
      </c>
      <c r="E39" s="156">
        <f>'Budgets Ventes Achats TVA'!E30*1.2</f>
        <v>0</v>
      </c>
      <c r="F39" s="156">
        <f>'Budgets Ventes Achats TVA'!F30*1.2</f>
        <v>0</v>
      </c>
      <c r="G39" s="156">
        <f>'Budgets Ventes Achats TVA'!G30*1.2</f>
        <v>0</v>
      </c>
      <c r="H39" s="156">
        <f>'Budgets Ventes Achats TVA'!H30*1.2</f>
        <v>0</v>
      </c>
      <c r="I39" s="164"/>
      <c r="J39" s="132"/>
      <c r="K39" s="117"/>
      <c r="L39" s="117"/>
      <c r="M39" s="117"/>
      <c r="N39" s="117"/>
      <c r="O39" s="117"/>
      <c r="P39" s="117"/>
    </row>
    <row r="40" spans="2:49">
      <c r="B40" s="141" t="s">
        <v>83</v>
      </c>
      <c r="C40" s="280"/>
      <c r="D40" s="280"/>
      <c r="E40" s="280"/>
      <c r="F40" s="281"/>
      <c r="G40" s="280"/>
      <c r="H40" s="280"/>
      <c r="I40" s="164"/>
      <c r="J40" s="132"/>
      <c r="K40" s="117"/>
      <c r="L40" s="117"/>
      <c r="M40" s="117"/>
      <c r="N40" s="117"/>
      <c r="O40" s="117"/>
      <c r="P40" s="117"/>
    </row>
    <row r="41" spans="2:49">
      <c r="B41" s="166" t="s">
        <v>103</v>
      </c>
      <c r="C41" s="129">
        <f>'Budgets Ventes Achats TVA'!C43</f>
        <v>0</v>
      </c>
      <c r="D41" s="129">
        <f>'Budgets Ventes Achats TVA'!D43</f>
        <v>0</v>
      </c>
      <c r="E41" s="129">
        <f>'Budgets Ventes Achats TVA'!E43</f>
        <v>0</v>
      </c>
      <c r="F41" s="129">
        <f>'Budgets Ventes Achats TVA'!F43</f>
        <v>0</v>
      </c>
      <c r="G41" s="129">
        <f>'Budgets Ventes Achats TVA'!G43</f>
        <v>0</v>
      </c>
      <c r="H41" s="129">
        <f>'Budgets Ventes Achats TVA'!H43</f>
        <v>0</v>
      </c>
      <c r="I41" s="167">
        <f>'Budgets Ventes Achats TVA'!I43</f>
        <v>0</v>
      </c>
      <c r="J41" s="132"/>
      <c r="K41" s="117"/>
      <c r="L41" s="117"/>
      <c r="M41" s="117"/>
      <c r="N41" s="117"/>
      <c r="O41" s="117"/>
      <c r="P41" s="117"/>
    </row>
    <row r="42" spans="2:49" s="91" customFormat="1">
      <c r="B42" s="168" t="s">
        <v>2</v>
      </c>
      <c r="C42" s="124">
        <f t="shared" ref="C42:H42" si="5">SUM(C29:C41)</f>
        <v>0</v>
      </c>
      <c r="D42" s="124">
        <f t="shared" si="5"/>
        <v>0</v>
      </c>
      <c r="E42" s="124">
        <f t="shared" si="5"/>
        <v>0</v>
      </c>
      <c r="F42" s="124">
        <f t="shared" si="5"/>
        <v>0</v>
      </c>
      <c r="G42" s="124">
        <f t="shared" si="5"/>
        <v>0</v>
      </c>
      <c r="H42" s="155">
        <f t="shared" si="5"/>
        <v>0</v>
      </c>
      <c r="I42" s="169"/>
      <c r="J42" s="132"/>
      <c r="K42" s="132"/>
      <c r="L42" s="132"/>
      <c r="M42" s="132"/>
      <c r="N42" s="132"/>
      <c r="O42" s="132"/>
      <c r="P42" s="132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  <c r="AG42" s="131"/>
      <c r="AH42" s="131"/>
      <c r="AI42" s="131"/>
      <c r="AJ42" s="131"/>
      <c r="AK42" s="131"/>
      <c r="AL42" s="131"/>
      <c r="AM42" s="131"/>
      <c r="AN42" s="131"/>
      <c r="AO42" s="131"/>
      <c r="AP42" s="131"/>
      <c r="AQ42" s="131"/>
      <c r="AR42" s="131"/>
      <c r="AS42" s="131"/>
      <c r="AT42" s="131"/>
      <c r="AU42" s="131"/>
      <c r="AV42" s="131"/>
      <c r="AW42" s="131"/>
    </row>
    <row r="43" spans="2:49" s="91" customFormat="1" ht="16.5" thickBot="1">
      <c r="B43" s="170" t="s">
        <v>8</v>
      </c>
      <c r="C43" s="171">
        <f t="shared" ref="C43:H43" si="6">C42</f>
        <v>0</v>
      </c>
      <c r="D43" s="171">
        <f t="shared" si="6"/>
        <v>0</v>
      </c>
      <c r="E43" s="171">
        <f t="shared" si="6"/>
        <v>0</v>
      </c>
      <c r="F43" s="171">
        <f t="shared" si="6"/>
        <v>0</v>
      </c>
      <c r="G43" s="171">
        <f t="shared" si="6"/>
        <v>0</v>
      </c>
      <c r="H43" s="172">
        <f t="shared" si="6"/>
        <v>0</v>
      </c>
      <c r="I43" s="173"/>
      <c r="J43" s="132"/>
      <c r="K43" s="132"/>
      <c r="L43" s="132"/>
      <c r="M43" s="132"/>
      <c r="N43" s="132"/>
      <c r="O43" s="132"/>
      <c r="P43" s="132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1"/>
      <c r="AH43" s="131"/>
      <c r="AI43" s="131"/>
      <c r="AJ43" s="131"/>
      <c r="AK43" s="131"/>
      <c r="AL43" s="131"/>
      <c r="AM43" s="131"/>
      <c r="AN43" s="131"/>
      <c r="AO43" s="131"/>
      <c r="AP43" s="131"/>
      <c r="AQ43" s="131"/>
      <c r="AR43" s="131"/>
      <c r="AS43" s="131"/>
      <c r="AT43" s="131"/>
      <c r="AU43" s="131"/>
      <c r="AV43" s="131"/>
      <c r="AW43" s="131"/>
    </row>
  </sheetData>
  <sheetProtection sheet="1" objects="1" scenarios="1"/>
  <mergeCells count="4">
    <mergeCell ref="B27:I27"/>
    <mergeCell ref="I25:J25"/>
    <mergeCell ref="B15:J15"/>
    <mergeCell ref="B3:J3"/>
  </mergeCells>
  <phoneticPr fontId="0" type="noConversion"/>
  <pageMargins left="7.874015748031496E-2" right="7.874015748031496E-2" top="0.19685039370078741" bottom="0.19685039370078741" header="0.51181102362204722" footer="0.51181102362204722"/>
  <pageSetup paperSize="9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1:I8"/>
  <sheetViews>
    <sheetView showGridLines="0" showZeros="0" workbookViewId="0">
      <selection activeCell="B2" sqref="B2:I2"/>
    </sheetView>
  </sheetViews>
  <sheetFormatPr baseColWidth="10" defaultRowHeight="15.75"/>
  <cols>
    <col min="1" max="1" width="3.7109375" style="2" customWidth="1"/>
    <col min="2" max="2" width="22.85546875" style="2" customWidth="1"/>
    <col min="3" max="9" width="14.7109375" style="2" customWidth="1"/>
    <col min="10" max="16384" width="11.42578125" style="2"/>
  </cols>
  <sheetData>
    <row r="1" spans="2:9" ht="16.5" thickBot="1">
      <c r="D1" s="174"/>
    </row>
    <row r="2" spans="2:9" ht="16.5" thickBot="1">
      <c r="B2" s="270" t="s">
        <v>136</v>
      </c>
      <c r="C2" s="271"/>
      <c r="D2" s="271"/>
      <c r="E2" s="271"/>
      <c r="F2" s="271"/>
      <c r="G2" s="271"/>
      <c r="H2" s="271"/>
      <c r="I2" s="272"/>
    </row>
    <row r="3" spans="2:9">
      <c r="B3" s="136" t="s">
        <v>0</v>
      </c>
      <c r="C3" s="137" t="s">
        <v>9</v>
      </c>
      <c r="D3" s="137" t="s">
        <v>10</v>
      </c>
      <c r="E3" s="137" t="s">
        <v>11</v>
      </c>
      <c r="F3" s="137" t="s">
        <v>12</v>
      </c>
      <c r="G3" s="137" t="s">
        <v>13</v>
      </c>
      <c r="H3" s="137" t="s">
        <v>14</v>
      </c>
      <c r="I3" s="138" t="s">
        <v>35</v>
      </c>
    </row>
    <row r="4" spans="2:9">
      <c r="B4" s="176" t="s">
        <v>3</v>
      </c>
      <c r="C4" s="175">
        <f>' Bilan N-1'!E18</f>
        <v>0</v>
      </c>
      <c r="D4" s="175">
        <f>C7</f>
        <v>0</v>
      </c>
      <c r="E4" s="175">
        <f>D7</f>
        <v>0</v>
      </c>
      <c r="F4" s="175">
        <f>E7</f>
        <v>0</v>
      </c>
      <c r="G4" s="175">
        <f>F7</f>
        <v>0</v>
      </c>
      <c r="H4" s="175">
        <f>G7</f>
        <v>0</v>
      </c>
      <c r="I4" s="177"/>
    </row>
    <row r="5" spans="2:9">
      <c r="B5" s="178" t="s">
        <v>4</v>
      </c>
      <c r="C5" s="156">
        <f>'Encaissements Décaissements'!C$12</f>
        <v>0</v>
      </c>
      <c r="D5" s="156">
        <f>'Encaissements Décaissements'!D$12</f>
        <v>0</v>
      </c>
      <c r="E5" s="156">
        <f>'Encaissements Décaissements'!E$12</f>
        <v>0</v>
      </c>
      <c r="F5" s="156">
        <f>'Encaissements Décaissements'!F$12</f>
        <v>0</v>
      </c>
      <c r="G5" s="156">
        <f>'Encaissements Décaissements'!G$12</f>
        <v>0</v>
      </c>
      <c r="H5" s="156">
        <f>'Encaissements Décaissements'!H$12</f>
        <v>0</v>
      </c>
      <c r="I5" s="179"/>
    </row>
    <row r="6" spans="2:9">
      <c r="B6" s="180" t="s">
        <v>5</v>
      </c>
      <c r="C6" s="129">
        <f>'Encaissements Décaissements'!C24+'Encaissements Décaissements'!C42</f>
        <v>0</v>
      </c>
      <c r="D6" s="129">
        <f>'Encaissements Décaissements'!D24+'Encaissements Décaissements'!D42</f>
        <v>0</v>
      </c>
      <c r="E6" s="129">
        <f>'Encaissements Décaissements'!E24+'Encaissements Décaissements'!E42</f>
        <v>0</v>
      </c>
      <c r="F6" s="129">
        <f>'Encaissements Décaissements'!F24+'Encaissements Décaissements'!F42</f>
        <v>0</v>
      </c>
      <c r="G6" s="129">
        <f>'Encaissements Décaissements'!G24+'Encaissements Décaissements'!G42</f>
        <v>0</v>
      </c>
      <c r="H6" s="129">
        <f>'Encaissements Décaissements'!H24+'Encaissements Décaissements'!H42</f>
        <v>0</v>
      </c>
      <c r="I6" s="181"/>
    </row>
    <row r="7" spans="2:9" s="131" customFormat="1" ht="16.5" thickBot="1">
      <c r="B7" s="182" t="s">
        <v>6</v>
      </c>
      <c r="C7" s="171">
        <f t="shared" ref="C7:H7" si="0">C4+C5-C6</f>
        <v>0</v>
      </c>
      <c r="D7" s="171">
        <f t="shared" si="0"/>
        <v>0</v>
      </c>
      <c r="E7" s="171">
        <f t="shared" si="0"/>
        <v>0</v>
      </c>
      <c r="F7" s="171">
        <f t="shared" si="0"/>
        <v>0</v>
      </c>
      <c r="G7" s="171">
        <f t="shared" si="0"/>
        <v>0</v>
      </c>
      <c r="H7" s="171">
        <f t="shared" si="0"/>
        <v>0</v>
      </c>
      <c r="I7" s="183">
        <f>H7</f>
        <v>0</v>
      </c>
    </row>
    <row r="8" spans="2:9">
      <c r="I8" s="74"/>
    </row>
  </sheetData>
  <sheetProtection sheet="1" objects="1" scenarios="1"/>
  <mergeCells count="1">
    <mergeCell ref="B2:I2"/>
  </mergeCells>
  <phoneticPr fontId="0" type="noConversion"/>
  <conditionalFormatting sqref="C4:I7">
    <cfRule type="cellIs" dxfId="2" priority="1" operator="lessThan">
      <formula>0</formula>
    </cfRule>
  </conditionalFormatting>
  <pageMargins left="0" right="0" top="0.59055118110236227" bottom="0.59055118110236227" header="0.51181102362204722" footer="0.51181102362204722"/>
  <pageSetup paperSize="9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1:I21"/>
  <sheetViews>
    <sheetView showGridLines="0" showZeros="0" workbookViewId="0">
      <selection activeCell="E1" sqref="E1"/>
    </sheetView>
  </sheetViews>
  <sheetFormatPr baseColWidth="10" defaultRowHeight="15.75"/>
  <cols>
    <col min="1" max="1" width="3.7109375" style="2" customWidth="1"/>
    <col min="2" max="2" width="41.28515625" style="2" customWidth="1"/>
    <col min="3" max="3" width="12.7109375" style="187" customWidth="1"/>
    <col min="4" max="4" width="35.42578125" style="2" customWidth="1"/>
    <col min="5" max="5" width="12.85546875" style="187" customWidth="1"/>
    <col min="6" max="16384" width="11.42578125" style="2"/>
  </cols>
  <sheetData>
    <row r="1" spans="2:9" ht="16.5" thickBot="1">
      <c r="D1" s="198" t="s">
        <v>114</v>
      </c>
      <c r="E1" s="197"/>
    </row>
    <row r="2" spans="2:9" ht="16.5" thickBot="1">
      <c r="B2" s="10"/>
      <c r="C2" s="10"/>
      <c r="D2" s="74"/>
      <c r="E2" s="185"/>
    </row>
    <row r="3" spans="2:9" ht="16.5" thickBot="1">
      <c r="B3" s="270" t="s">
        <v>137</v>
      </c>
      <c r="C3" s="271"/>
      <c r="D3" s="271"/>
      <c r="E3" s="272"/>
    </row>
    <row r="4" spans="2:9" s="123" customFormat="1">
      <c r="B4" s="199" t="s">
        <v>30</v>
      </c>
      <c r="C4" s="104" t="s">
        <v>75</v>
      </c>
      <c r="D4" s="200" t="s">
        <v>31</v>
      </c>
      <c r="E4" s="105" t="s">
        <v>75</v>
      </c>
    </row>
    <row r="5" spans="2:9">
      <c r="B5" s="201" t="s">
        <v>57</v>
      </c>
      <c r="C5" s="157"/>
      <c r="D5" s="191" t="s">
        <v>58</v>
      </c>
      <c r="E5" s="202"/>
    </row>
    <row r="6" spans="2:9">
      <c r="B6" s="203" t="s">
        <v>59</v>
      </c>
      <c r="C6" s="189">
        <f>'Budgets Ventes Achats TVA'!I13</f>
        <v>0</v>
      </c>
      <c r="D6" s="81" t="s">
        <v>63</v>
      </c>
      <c r="E6" s="204">
        <f>'Budgets Ventes Achats TVA'!I5</f>
        <v>0</v>
      </c>
    </row>
    <row r="7" spans="2:9">
      <c r="B7" s="108" t="s">
        <v>60</v>
      </c>
      <c r="C7" s="282"/>
      <c r="D7" s="192" t="s">
        <v>76</v>
      </c>
      <c r="E7" s="204"/>
    </row>
    <row r="8" spans="2:9">
      <c r="B8" s="108" t="s">
        <v>41</v>
      </c>
      <c r="C8" s="190"/>
      <c r="D8" s="192" t="s">
        <v>32</v>
      </c>
      <c r="E8" s="205"/>
    </row>
    <row r="9" spans="2:9">
      <c r="B9" s="108" t="s">
        <v>44</v>
      </c>
      <c r="C9" s="190"/>
      <c r="D9" s="193" t="s">
        <v>77</v>
      </c>
      <c r="E9" s="205"/>
    </row>
    <row r="10" spans="2:9">
      <c r="B10" s="108" t="s">
        <v>61</v>
      </c>
      <c r="C10" s="190">
        <f>SUM('Budgets Ventes Achats TVA'!I24:I30)</f>
        <v>0</v>
      </c>
      <c r="D10" s="192" t="s">
        <v>66</v>
      </c>
      <c r="E10" s="205"/>
    </row>
    <row r="11" spans="2:9">
      <c r="B11" s="108" t="s">
        <v>81</v>
      </c>
      <c r="C11" s="190">
        <f>'Budgets Ventes Achats TVA'!I21+'Budgets Ventes Achats TVA'!I22</f>
        <v>0</v>
      </c>
      <c r="D11" s="192"/>
      <c r="E11" s="205"/>
    </row>
    <row r="12" spans="2:9">
      <c r="B12" s="108" t="s">
        <v>45</v>
      </c>
      <c r="C12" s="190">
        <f>'Budgets Ventes Achats TVA'!I23</f>
        <v>0</v>
      </c>
      <c r="D12" s="192"/>
      <c r="E12" s="205"/>
      <c r="I12" s="186"/>
    </row>
    <row r="13" spans="2:9">
      <c r="B13" s="108" t="s">
        <v>43</v>
      </c>
      <c r="C13" s="190"/>
      <c r="D13" s="192"/>
      <c r="E13" s="205"/>
    </row>
    <row r="14" spans="2:9">
      <c r="B14" s="108" t="s">
        <v>42</v>
      </c>
      <c r="C14" s="190">
        <f>'Budgets Ventes Achats TVA'!I31+'Budgets Ventes Achats TVA'!I32</f>
        <v>0</v>
      </c>
      <c r="D14" s="192"/>
      <c r="E14" s="205"/>
    </row>
    <row r="15" spans="2:9">
      <c r="B15" s="108" t="s">
        <v>62</v>
      </c>
      <c r="C15" s="190"/>
      <c r="D15" s="192" t="s">
        <v>69</v>
      </c>
      <c r="E15" s="205"/>
    </row>
    <row r="16" spans="2:9">
      <c r="B16" s="108" t="s">
        <v>24</v>
      </c>
      <c r="C16" s="190"/>
      <c r="D16" s="192" t="s">
        <v>64</v>
      </c>
      <c r="E16" s="205"/>
    </row>
    <row r="17" spans="2:9">
      <c r="B17" s="206" t="s">
        <v>67</v>
      </c>
      <c r="C17" s="189"/>
      <c r="D17" s="194" t="s">
        <v>68</v>
      </c>
      <c r="E17" s="205"/>
    </row>
    <row r="18" spans="2:9">
      <c r="B18" s="108" t="s">
        <v>33</v>
      </c>
      <c r="C18" s="189"/>
      <c r="D18" s="192" t="s">
        <v>65</v>
      </c>
      <c r="E18" s="205"/>
    </row>
    <row r="19" spans="2:9" s="131" customFormat="1">
      <c r="B19" s="207" t="s">
        <v>25</v>
      </c>
      <c r="C19" s="196">
        <f>SUM(C6:C18)</f>
        <v>0</v>
      </c>
      <c r="D19" s="195" t="s">
        <v>26</v>
      </c>
      <c r="E19" s="208">
        <f>SUM(E6:E18)</f>
        <v>0</v>
      </c>
      <c r="I19" s="188"/>
    </row>
    <row r="20" spans="2:9" s="131" customFormat="1">
      <c r="B20" s="207" t="s">
        <v>47</v>
      </c>
      <c r="C20" s="196">
        <f>IF(E19&gt;C19,E19-C19,0)</f>
        <v>0</v>
      </c>
      <c r="D20" s="195" t="s">
        <v>49</v>
      </c>
      <c r="E20" s="208">
        <f>IF(C19&gt;E19,C19-E19,0)</f>
        <v>0</v>
      </c>
    </row>
    <row r="21" spans="2:9" s="131" customFormat="1" ht="16.5" thickBot="1">
      <c r="B21" s="209" t="s">
        <v>27</v>
      </c>
      <c r="C21" s="210">
        <f>C19+C20</f>
        <v>0</v>
      </c>
      <c r="D21" s="211" t="s">
        <v>27</v>
      </c>
      <c r="E21" s="212">
        <f>E19+E20</f>
        <v>0</v>
      </c>
    </row>
  </sheetData>
  <sheetProtection sheet="1" objects="1" scenarios="1"/>
  <mergeCells count="1">
    <mergeCell ref="B3:E3"/>
  </mergeCells>
  <phoneticPr fontId="0" type="noConversion"/>
  <conditionalFormatting sqref="C20">
    <cfRule type="cellIs" dxfId="1" priority="1" stopIfTrue="1" operator="greaterThan">
      <formula>0</formula>
    </cfRule>
  </conditionalFormatting>
  <conditionalFormatting sqref="E20">
    <cfRule type="cellIs" dxfId="0" priority="2" stopIfTrue="1" operator="greaterThan">
      <formula>0</formula>
    </cfRule>
  </conditionalFormatting>
  <pageMargins left="0" right="0" top="0.19685039370078741" bottom="0.19685039370078741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B1:I29"/>
  <sheetViews>
    <sheetView showGridLines="0" showZeros="0" workbookViewId="0">
      <selection activeCell="G1" sqref="G1"/>
    </sheetView>
  </sheetViews>
  <sheetFormatPr baseColWidth="10" defaultRowHeight="15.75"/>
  <cols>
    <col min="1" max="1" width="3.7109375" style="10" customWidth="1"/>
    <col min="2" max="2" width="32.5703125" style="10" customWidth="1"/>
    <col min="3" max="5" width="12.7109375" style="213" customWidth="1"/>
    <col min="6" max="6" width="45" style="10" customWidth="1"/>
    <col min="7" max="7" width="12.7109375" style="213" customWidth="1"/>
    <col min="8" max="16384" width="11.42578125" style="10"/>
  </cols>
  <sheetData>
    <row r="1" spans="2:9" ht="16.5" thickBot="1">
      <c r="B1" s="273"/>
      <c r="C1" s="273"/>
      <c r="D1" s="273"/>
      <c r="E1" s="273"/>
      <c r="F1" s="198" t="s">
        <v>114</v>
      </c>
      <c r="G1" s="242"/>
    </row>
    <row r="2" spans="2:9" ht="16.5" thickBot="1"/>
    <row r="3" spans="2:9" ht="16.5" thickBot="1">
      <c r="B3" s="251" t="s">
        <v>138</v>
      </c>
      <c r="C3" s="252"/>
      <c r="D3" s="252"/>
      <c r="E3" s="252"/>
      <c r="F3" s="252"/>
      <c r="G3" s="253"/>
    </row>
    <row r="4" spans="2:9" s="214" customFormat="1" ht="31.5">
      <c r="B4" s="224" t="s">
        <v>28</v>
      </c>
      <c r="C4" s="104" t="s">
        <v>36</v>
      </c>
      <c r="D4" s="34" t="s">
        <v>113</v>
      </c>
      <c r="E4" s="104" t="s">
        <v>37</v>
      </c>
      <c r="F4" s="104" t="s">
        <v>29</v>
      </c>
      <c r="G4" s="105" t="s">
        <v>75</v>
      </c>
    </row>
    <row r="5" spans="2:9" s="214" customFormat="1">
      <c r="B5" s="225" t="s">
        <v>46</v>
      </c>
      <c r="C5" s="218"/>
      <c r="D5" s="218"/>
      <c r="E5" s="218"/>
      <c r="F5" s="221" t="s">
        <v>17</v>
      </c>
      <c r="G5" s="226"/>
    </row>
    <row r="6" spans="2:9">
      <c r="B6" s="227" t="s">
        <v>15</v>
      </c>
      <c r="C6" s="68"/>
      <c r="D6" s="68"/>
      <c r="E6" s="68"/>
      <c r="F6" s="193" t="s">
        <v>18</v>
      </c>
      <c r="G6" s="228">
        <f>' Bilan N-1'!G6</f>
        <v>0</v>
      </c>
    </row>
    <row r="7" spans="2:9">
      <c r="B7" s="227" t="s">
        <v>16</v>
      </c>
      <c r="C7" s="244"/>
      <c r="D7" s="68">
        <f>' Bilan N-1'!D7+'Tableau Résultat Juin'!C14</f>
        <v>0</v>
      </c>
      <c r="E7" s="68">
        <f>C7-D7</f>
        <v>0</v>
      </c>
      <c r="F7" s="193" t="s">
        <v>19</v>
      </c>
      <c r="G7" s="228"/>
    </row>
    <row r="8" spans="2:9">
      <c r="B8" s="227" t="s">
        <v>54</v>
      </c>
      <c r="C8" s="68"/>
      <c r="D8" s="68"/>
      <c r="E8" s="68"/>
      <c r="F8" s="193" t="s">
        <v>70</v>
      </c>
      <c r="G8" s="228"/>
    </row>
    <row r="9" spans="2:9" s="214" customFormat="1">
      <c r="B9" s="229"/>
      <c r="C9" s="219"/>
      <c r="D9" s="219"/>
      <c r="E9" s="219"/>
      <c r="F9" s="222" t="s">
        <v>84</v>
      </c>
      <c r="G9" s="241">
        <f>E20-G6-G19</f>
        <v>0</v>
      </c>
      <c r="I9" s="215"/>
    </row>
    <row r="10" spans="2:9" s="214" customFormat="1">
      <c r="B10" s="230" t="s">
        <v>2</v>
      </c>
      <c r="C10" s="83">
        <f>SUM(C6:C8)</f>
        <v>0</v>
      </c>
      <c r="D10" s="83">
        <f>SUM(D6:D8)</f>
        <v>0</v>
      </c>
      <c r="E10" s="83">
        <f>SUM(E6:E8)</f>
        <v>0</v>
      </c>
      <c r="F10" s="222" t="s">
        <v>48</v>
      </c>
      <c r="G10" s="241">
        <f>G6+G9</f>
        <v>0</v>
      </c>
    </row>
    <row r="11" spans="2:9" s="214" customFormat="1">
      <c r="B11" s="231" t="s">
        <v>21</v>
      </c>
      <c r="C11" s="87"/>
      <c r="D11" s="87"/>
      <c r="E11" s="87"/>
      <c r="F11" s="223" t="s">
        <v>20</v>
      </c>
      <c r="G11" s="232"/>
      <c r="I11" s="215"/>
    </row>
    <row r="12" spans="2:9">
      <c r="B12" s="227" t="s">
        <v>40</v>
      </c>
      <c r="C12" s="68"/>
      <c r="D12" s="68"/>
      <c r="E12" s="68"/>
      <c r="F12" s="193" t="s">
        <v>139</v>
      </c>
      <c r="G12" s="228"/>
    </row>
    <row r="13" spans="2:9">
      <c r="B13" s="227" t="s">
        <v>51</v>
      </c>
      <c r="C13" s="68"/>
      <c r="D13" s="68"/>
      <c r="E13" s="68">
        <f>C13-D13</f>
        <v>0</v>
      </c>
      <c r="F13" s="193" t="s">
        <v>55</v>
      </c>
      <c r="G13" s="228"/>
    </row>
    <row r="14" spans="2:9">
      <c r="B14" s="227" t="s">
        <v>52</v>
      </c>
      <c r="C14" s="244"/>
      <c r="D14" s="68"/>
      <c r="E14" s="68">
        <f>C14-D14</f>
        <v>0</v>
      </c>
      <c r="F14" s="193" t="s">
        <v>73</v>
      </c>
      <c r="G14" s="228">
        <f>'Encaissements Décaissements'!I22+'Encaissements Décaissements'!I23</f>
        <v>0</v>
      </c>
    </row>
    <row r="15" spans="2:9">
      <c r="B15" s="227" t="s">
        <v>72</v>
      </c>
      <c r="C15" s="68">
        <f>'Encaissements Décaissements'!I12</f>
        <v>0</v>
      </c>
      <c r="D15" s="68"/>
      <c r="E15" s="68">
        <f t="shared" ref="E15:E16" si="0">C15-D15</f>
        <v>0</v>
      </c>
      <c r="F15" s="193" t="s">
        <v>74</v>
      </c>
      <c r="G15" s="228">
        <f>'Budgets Ventes Achats TVA'!I43+'Encaissements Décaissements'!I32</f>
        <v>0</v>
      </c>
    </row>
    <row r="16" spans="2:9">
      <c r="B16" s="227" t="s">
        <v>71</v>
      </c>
      <c r="C16" s="220"/>
      <c r="D16" s="220"/>
      <c r="E16" s="68">
        <f t="shared" si="0"/>
        <v>0</v>
      </c>
      <c r="F16" s="193" t="s">
        <v>38</v>
      </c>
      <c r="G16" s="228"/>
    </row>
    <row r="17" spans="2:7">
      <c r="B17" s="227" t="s">
        <v>53</v>
      </c>
      <c r="C17" s="220"/>
      <c r="D17" s="220"/>
      <c r="E17" s="68">
        <f>C17-D17</f>
        <v>0</v>
      </c>
      <c r="F17" s="193" t="s">
        <v>39</v>
      </c>
      <c r="G17" s="228"/>
    </row>
    <row r="18" spans="2:7">
      <c r="B18" s="227" t="s">
        <v>22</v>
      </c>
      <c r="C18" s="220">
        <f>Trésorerie!I7</f>
        <v>0</v>
      </c>
      <c r="D18" s="220"/>
      <c r="E18" s="220">
        <f>Trésorerie!I7</f>
        <v>0</v>
      </c>
      <c r="F18" s="193"/>
      <c r="G18" s="233"/>
    </row>
    <row r="19" spans="2:7" s="214" customFormat="1">
      <c r="B19" s="234" t="s">
        <v>2</v>
      </c>
      <c r="C19" s="217">
        <f>SUM(C12:C18)</f>
        <v>0</v>
      </c>
      <c r="D19" s="217">
        <f>SUM(D12:D18)</f>
        <v>0</v>
      </c>
      <c r="E19" s="217">
        <f>SUM(E12:E18)</f>
        <v>0</v>
      </c>
      <c r="F19" s="216" t="s">
        <v>27</v>
      </c>
      <c r="G19" s="235">
        <f>G14+G15</f>
        <v>0</v>
      </c>
    </row>
    <row r="20" spans="2:7" s="214" customFormat="1">
      <c r="B20" s="234" t="s">
        <v>34</v>
      </c>
      <c r="C20" s="217">
        <f>SUM(C10+C19)</f>
        <v>0</v>
      </c>
      <c r="D20" s="217">
        <f>SUM(D10+D19)</f>
        <v>0</v>
      </c>
      <c r="E20" s="217">
        <f>SUM(E10+E19)</f>
        <v>0</v>
      </c>
      <c r="F20" s="216" t="s">
        <v>34</v>
      </c>
      <c r="G20" s="236">
        <f>E20</f>
        <v>0</v>
      </c>
    </row>
    <row r="21" spans="2:7" ht="16.5" thickBot="1">
      <c r="B21" s="237"/>
      <c r="C21" s="238"/>
      <c r="D21" s="238"/>
      <c r="E21" s="238"/>
      <c r="F21" s="243" t="s">
        <v>56</v>
      </c>
      <c r="G21" s="239"/>
    </row>
    <row r="22" spans="2:7" ht="16.5" thickBot="1">
      <c r="C22" s="240"/>
      <c r="D22" s="240"/>
      <c r="E22" s="240"/>
      <c r="F22" s="240"/>
      <c r="G22" s="240"/>
    </row>
    <row r="23" spans="2:7" ht="15.75" customHeight="1" thickBot="1">
      <c r="B23" s="270" t="s">
        <v>140</v>
      </c>
      <c r="C23" s="271"/>
      <c r="D23" s="271"/>
      <c r="E23" s="271"/>
      <c r="F23" s="271"/>
      <c r="G23" s="272"/>
    </row>
    <row r="24" spans="2:7" ht="15.75" customHeight="1">
      <c r="B24" s="283"/>
      <c r="C24" s="284"/>
      <c r="D24" s="284"/>
      <c r="E24" s="284"/>
      <c r="F24" s="284"/>
      <c r="G24" s="285"/>
    </row>
    <row r="25" spans="2:7" ht="15.75" customHeight="1">
      <c r="B25" s="286"/>
      <c r="C25" s="287"/>
      <c r="D25" s="287"/>
      <c r="E25" s="287"/>
      <c r="F25" s="287"/>
      <c r="G25" s="288"/>
    </row>
    <row r="26" spans="2:7" ht="15.75" customHeight="1">
      <c r="B26" s="286"/>
      <c r="C26" s="287"/>
      <c r="D26" s="287"/>
      <c r="E26" s="287"/>
      <c r="F26" s="287"/>
      <c r="G26" s="288"/>
    </row>
    <row r="27" spans="2:7" ht="16.5" thickBot="1">
      <c r="B27" s="289"/>
      <c r="C27" s="290"/>
      <c r="D27" s="290"/>
      <c r="E27" s="290"/>
      <c r="F27" s="290"/>
      <c r="G27" s="291"/>
    </row>
    <row r="28" spans="2:7">
      <c r="B28" s="184"/>
      <c r="C28" s="184"/>
      <c r="D28" s="184"/>
      <c r="E28" s="184"/>
      <c r="F28" s="184"/>
      <c r="G28" s="184"/>
    </row>
    <row r="29" spans="2:7">
      <c r="B29" s="184"/>
      <c r="C29" s="184"/>
      <c r="D29" s="184"/>
      <c r="E29" s="184"/>
      <c r="F29" s="184"/>
      <c r="G29" s="184"/>
    </row>
  </sheetData>
  <sheetProtection sheet="1" objects="1" scenarios="1"/>
  <mergeCells count="7">
    <mergeCell ref="B26:G26"/>
    <mergeCell ref="B27:G27"/>
    <mergeCell ref="B1:E1"/>
    <mergeCell ref="B25:G25"/>
    <mergeCell ref="B3:G3"/>
    <mergeCell ref="B23:G23"/>
    <mergeCell ref="B24:G24"/>
  </mergeCells>
  <phoneticPr fontId="0" type="noConversion"/>
  <pageMargins left="0" right="0" top="0.19685039370078741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 Bilan N-1</vt:lpstr>
      <vt:lpstr>Budgets Ventes Achats TVA</vt:lpstr>
      <vt:lpstr>Encaissements Décaissements</vt:lpstr>
      <vt:lpstr>Trésorerie</vt:lpstr>
      <vt:lpstr>Tableau Résultat Juin</vt:lpstr>
      <vt:lpstr>Bilan Juin</vt:lpstr>
      <vt:lpstr>CA_Annuel</vt:lpstr>
      <vt:lpstr>qte</vt:lpstr>
      <vt:lpstr>tva</vt:lpstr>
    </vt:vector>
  </TitlesOfParts>
  <Manager>IUT du Limousin</Manager>
  <Company>GEA Brive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841-Contrôle de Gestion et Gestion prévisionnelle</dc:title>
  <dc:subject>BudgetsTD1.2FraiseCorrigé</dc:subject>
  <dc:creator>Daniel ANTRAIGUE</dc:creator>
  <dc:description>Fichier contenant plusieurs feuilles nécessaires pour budgets et documents de synthèse prévisionnels</dc:description>
  <cp:lastModifiedBy>Carlos JANUARIO</cp:lastModifiedBy>
  <cp:lastPrinted>2013-02-01T16:58:38Z</cp:lastPrinted>
  <dcterms:created xsi:type="dcterms:W3CDTF">2004-05-13T05:59:05Z</dcterms:created>
  <dcterms:modified xsi:type="dcterms:W3CDTF">2013-02-14T18:09:41Z</dcterms:modified>
  <cp:category>Semestre 4</cp:category>
</cp:coreProperties>
</file>