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225" yWindow="60" windowWidth="9195" windowHeight="4245" activeTab="1"/>
  </bookViews>
  <sheets>
    <sheet name="Bilan N" sheetId="7" r:id="rId1"/>
    <sheet name="Bilan N+1" sheetId="10" r:id="rId2"/>
    <sheet name="Annexes" sheetId="11" r:id="rId3"/>
    <sheet name="CAF" sheetId="3" r:id="rId4"/>
    <sheet name="Bilan Fonctionnel" sheetId="6" r:id="rId5"/>
    <sheet name="Analyse Bilan Fonctionnel" sheetId="5" r:id="rId6"/>
    <sheet name="Tableau de Financement 1" sheetId="9" r:id="rId7"/>
    <sheet name="Tableau de Financement 2" sheetId="8" r:id="rId8"/>
  </sheets>
  <calcPr calcId="125725"/>
</workbook>
</file>

<file path=xl/calcChain.xml><?xml version="1.0" encoding="utf-8"?>
<calcChain xmlns="http://schemas.openxmlformats.org/spreadsheetml/2006/main">
  <c r="F44" i="11"/>
  <c r="F36"/>
  <c r="F37"/>
  <c r="F38"/>
  <c r="F39"/>
  <c r="F34"/>
  <c r="F14"/>
  <c r="F15"/>
  <c r="F16"/>
  <c r="F12"/>
  <c r="F10"/>
  <c r="E32" i="10"/>
  <c r="E33"/>
  <c r="E34"/>
  <c r="E35"/>
  <c r="E17"/>
  <c r="E18"/>
  <c r="E19"/>
  <c r="E20"/>
  <c r="E15"/>
  <c r="E8"/>
  <c r="E9"/>
  <c r="E10"/>
  <c r="E11"/>
  <c r="E12"/>
  <c r="E13"/>
  <c r="E38" i="7"/>
  <c r="E39"/>
  <c r="E40"/>
  <c r="E41"/>
  <c r="E42"/>
  <c r="E43"/>
  <c r="E44"/>
  <c r="E45"/>
  <c r="E32"/>
  <c r="E33"/>
  <c r="E34"/>
  <c r="E35"/>
  <c r="E23"/>
  <c r="E24"/>
  <c r="E25"/>
  <c r="E26"/>
  <c r="E27"/>
  <c r="E19"/>
  <c r="E20"/>
  <c r="E15"/>
  <c r="E9"/>
  <c r="E10"/>
  <c r="E11"/>
  <c r="E12"/>
  <c r="E13"/>
  <c r="E7"/>
  <c r="F6" i="6" l="1"/>
  <c r="D11" i="5" s="1"/>
  <c r="D17" i="8"/>
  <c r="D16"/>
  <c r="D6" i="6"/>
  <c r="D5"/>
  <c r="E7" i="5" s="1"/>
  <c r="D26" i="8"/>
  <c r="C7"/>
  <c r="C9"/>
  <c r="C5" i="6"/>
  <c r="D7" i="5" s="1"/>
  <c r="C19" i="9"/>
  <c r="G7" i="6"/>
  <c r="E15" i="5" s="1"/>
  <c r="G6" i="6"/>
  <c r="E11" i="5" s="1"/>
  <c r="G46" i="10"/>
  <c r="G28"/>
  <c r="G22"/>
  <c r="E31"/>
  <c r="E37"/>
  <c r="E39"/>
  <c r="E41"/>
  <c r="E42"/>
  <c r="E45"/>
  <c r="G5" i="6" s="1"/>
  <c r="E7" i="10"/>
  <c r="E16"/>
  <c r="E22"/>
  <c r="E26"/>
  <c r="C6" i="6"/>
  <c r="D10" i="5" s="1"/>
  <c r="C7" i="6"/>
  <c r="D14" i="5" s="1"/>
  <c r="D28" i="7"/>
  <c r="D46"/>
  <c r="D47" s="1"/>
  <c r="G22"/>
  <c r="G25" s="1"/>
  <c r="G28"/>
  <c r="C28"/>
  <c r="C4" i="6"/>
  <c r="D5" i="5" s="1"/>
  <c r="D28" i="10"/>
  <c r="D47"/>
  <c r="D46"/>
  <c r="F7" i="6"/>
  <c r="D15" i="5" s="1"/>
  <c r="D25" i="8"/>
  <c r="C10" i="9"/>
  <c r="C8"/>
  <c r="E13"/>
  <c r="E10"/>
  <c r="D8" i="3"/>
  <c r="C13"/>
  <c r="E40" i="11"/>
  <c r="C10" i="3" s="1"/>
  <c r="D31" i="11"/>
  <c r="D40"/>
  <c r="D45"/>
  <c r="F25"/>
  <c r="F8"/>
  <c r="E10" i="5"/>
  <c r="D7" i="6"/>
  <c r="E14" i="5" s="1"/>
  <c r="C28" i="10"/>
  <c r="D4" i="6"/>
  <c r="E5" i="5" s="1"/>
  <c r="F5" s="1"/>
  <c r="C9" i="9"/>
  <c r="F35" i="11"/>
  <c r="C45"/>
  <c r="E45"/>
  <c r="F45"/>
  <c r="F26"/>
  <c r="F28"/>
  <c r="F29"/>
  <c r="F30"/>
  <c r="C31"/>
  <c r="E31"/>
  <c r="F31" s="1"/>
  <c r="F9"/>
  <c r="F13"/>
  <c r="F18"/>
  <c r="F19"/>
  <c r="C20"/>
  <c r="D20"/>
  <c r="E20"/>
  <c r="C46" i="10"/>
  <c r="E31" i="7"/>
  <c r="E37"/>
  <c r="F5" i="6"/>
  <c r="D8" i="5" s="1"/>
  <c r="C46" i="7"/>
  <c r="C47" s="1"/>
  <c r="F43" i="11"/>
  <c r="F40"/>
  <c r="C40"/>
  <c r="F24"/>
  <c r="F7"/>
  <c r="E8" i="7"/>
  <c r="E16"/>
  <c r="E17"/>
  <c r="E18"/>
  <c r="E22"/>
  <c r="G46"/>
  <c r="C18" i="8"/>
  <c r="C27"/>
  <c r="C47" i="10"/>
  <c r="D12" i="8"/>
  <c r="D13" s="1"/>
  <c r="D12" i="5" l="1"/>
  <c r="F20" i="11"/>
  <c r="D5" i="3"/>
  <c r="E46" i="10"/>
  <c r="E28"/>
  <c r="E46" i="7"/>
  <c r="E28"/>
  <c r="F4" i="6"/>
  <c r="D4" i="5" s="1"/>
  <c r="G47" i="7"/>
  <c r="C21" i="9"/>
  <c r="C15" i="3"/>
  <c r="D18" i="8"/>
  <c r="E19" s="1"/>
  <c r="F10" i="5"/>
  <c r="D9"/>
  <c r="D13" s="1"/>
  <c r="D27" i="8"/>
  <c r="E28" s="1"/>
  <c r="D16" i="5"/>
  <c r="D6"/>
  <c r="F15"/>
  <c r="C13" i="8"/>
  <c r="E14" s="1"/>
  <c r="F7" i="5"/>
  <c r="E16"/>
  <c r="F14"/>
  <c r="E12"/>
  <c r="F11"/>
  <c r="C8" i="6"/>
  <c r="E8" i="5"/>
  <c r="F8" s="1"/>
  <c r="F8" i="6"/>
  <c r="D8"/>
  <c r="F16" i="5" l="1"/>
  <c r="E47" i="10"/>
  <c r="G16" s="1"/>
  <c r="D4" i="3" s="1"/>
  <c r="D9" s="1"/>
  <c r="D16" s="1"/>
  <c r="E5" i="9" s="1"/>
  <c r="E21" s="1"/>
  <c r="E47" i="7"/>
  <c r="F12" i="5"/>
  <c r="D17"/>
  <c r="E30" i="8"/>
  <c r="E21"/>
  <c r="E23"/>
  <c r="E32"/>
  <c r="E9" i="5"/>
  <c r="F9"/>
  <c r="G25" i="10" l="1"/>
  <c r="C16" i="3"/>
  <c r="E22" i="9"/>
  <c r="E23" s="1"/>
  <c r="C22"/>
  <c r="C23" s="1"/>
  <c r="G47" i="10"/>
  <c r="G4" i="6"/>
  <c r="E13" i="5"/>
  <c r="E17"/>
  <c r="F13"/>
  <c r="F17"/>
  <c r="E4" l="1"/>
  <c r="G8" i="6"/>
  <c r="E6" i="5" l="1"/>
  <c r="F4"/>
  <c r="F6" s="1"/>
</calcChain>
</file>

<file path=xl/sharedStrings.xml><?xml version="1.0" encoding="utf-8"?>
<sst xmlns="http://schemas.openxmlformats.org/spreadsheetml/2006/main" count="379" uniqueCount="234">
  <si>
    <t>N</t>
  </si>
  <si>
    <t>en -</t>
  </si>
  <si>
    <t>en +</t>
  </si>
  <si>
    <t>CAPACITE D AUTOFINANCEMENT</t>
  </si>
  <si>
    <t>DOTATIONS FINANCIERES</t>
  </si>
  <si>
    <t>DOTATIONS EXCEPTIONNELLES</t>
  </si>
  <si>
    <t>TOTAL CHARGES CALCULEES</t>
  </si>
  <si>
    <t>REPRISES D EXPLOITATION</t>
  </si>
  <si>
    <t>REPRISES FINANCIERES</t>
  </si>
  <si>
    <t>REPRISES EXCEPTIONNELLES</t>
  </si>
  <si>
    <t>P C E A</t>
  </si>
  <si>
    <t>Q P SUBVENTIONS D INVESTISSEMENT VIREE AU RESULTAT</t>
  </si>
  <si>
    <t>TOTAL PRODUITS CALCULES</t>
  </si>
  <si>
    <t>Montants</t>
  </si>
  <si>
    <t>Total I</t>
  </si>
  <si>
    <t>Total II</t>
  </si>
  <si>
    <t>Total III</t>
  </si>
  <si>
    <t>ACTIF</t>
  </si>
  <si>
    <t>Brut N</t>
  </si>
  <si>
    <t>Amort./dép</t>
  </si>
  <si>
    <t>Net N</t>
  </si>
  <si>
    <t>PASSIF</t>
  </si>
  <si>
    <t>Actif immobilisé</t>
  </si>
  <si>
    <t>Capitaux propres</t>
  </si>
  <si>
    <t>Capital social</t>
  </si>
  <si>
    <t>Terrains</t>
  </si>
  <si>
    <t>Prime d'émission</t>
  </si>
  <si>
    <t>Constructions</t>
  </si>
  <si>
    <t>Réserve légale</t>
  </si>
  <si>
    <t>Inst. tech., mat. et out. industriels</t>
  </si>
  <si>
    <t>Réserves statutaires</t>
  </si>
  <si>
    <t>Report à nouveau</t>
  </si>
  <si>
    <t>Prêts</t>
  </si>
  <si>
    <t>Actif circulant</t>
  </si>
  <si>
    <t>Stocks de marchandises</t>
  </si>
  <si>
    <t>Dettes</t>
  </si>
  <si>
    <t>Avances et acomptes reçus s/cdes</t>
  </si>
  <si>
    <t>Autres créances d'exploitation</t>
  </si>
  <si>
    <t>Dettes fournisseurs et comptes rattachés</t>
  </si>
  <si>
    <t>Valeurs mobilières de placement</t>
  </si>
  <si>
    <t>Dettes fiscales et sociales</t>
  </si>
  <si>
    <t>Disponibilités</t>
  </si>
  <si>
    <t>Dettes sur immob. et comptes rattachés</t>
  </si>
  <si>
    <t>TOTAL GENERAL</t>
  </si>
  <si>
    <t>Provisions réglementées</t>
  </si>
  <si>
    <t>EMPLOIS STABLES</t>
  </si>
  <si>
    <t>TRESORERIE ACTIVE</t>
  </si>
  <si>
    <t>TRESORERIE PASSIVE</t>
  </si>
  <si>
    <t>TOTAUX</t>
  </si>
  <si>
    <t>Eléments</t>
  </si>
  <si>
    <t>-</t>
  </si>
  <si>
    <t>=</t>
  </si>
  <si>
    <t>Ressources Stables (RS)</t>
  </si>
  <si>
    <t>Emplois Stables (ES)</t>
  </si>
  <si>
    <t>Fonds de Roulement Net Global (FRNG)</t>
  </si>
  <si>
    <t>Actif Circulant d'Exploitation (ACE)</t>
  </si>
  <si>
    <t>Passif Circulant d'Exploitation (PCE)</t>
  </si>
  <si>
    <t>Actif Circulant Hors Exploitation (ACHE)</t>
  </si>
  <si>
    <t>Passif Circulant Hors Exploitation (PCHE)</t>
  </si>
  <si>
    <t>Besoin en Fonds de Roulement d'Exploitation (BFRE)</t>
  </si>
  <si>
    <t>Besoin en Fonds de Roulement (BFR)</t>
  </si>
  <si>
    <t>Trésorerie Active (TA)</t>
  </si>
  <si>
    <t>Trésorerie Passive (TP)</t>
  </si>
  <si>
    <t>Trésorerie Nette (TN)</t>
  </si>
  <si>
    <t>Besoin en Fonds de Roulement Hors Exploitation (BFRHE)</t>
  </si>
  <si>
    <t>Variation du fonds de roulement net global</t>
  </si>
  <si>
    <t>Variation "Exploitation"</t>
  </si>
  <si>
    <t>Variations des actifs d'exploitation</t>
  </si>
  <si>
    <t>Stocks et en-cours</t>
  </si>
  <si>
    <t>Avances et acomptes versés sur commandes</t>
  </si>
  <si>
    <t>Variations des dettes d'exploitation</t>
  </si>
  <si>
    <t>Avances, acomptes reçus sur commandes en cours</t>
  </si>
  <si>
    <t>Variation "Hors Exploitation"</t>
  </si>
  <si>
    <t>Variations des autres débiteurs</t>
  </si>
  <si>
    <t>Variations des autres créditeurs</t>
  </si>
  <si>
    <t>TOTAL A + B</t>
  </si>
  <si>
    <t>ou</t>
  </si>
  <si>
    <t>Variation "Trésorerie"</t>
  </si>
  <si>
    <t>Variations des disponibilités</t>
  </si>
  <si>
    <t>Emploi net</t>
  </si>
  <si>
    <t>Ressource nette</t>
  </si>
  <si>
    <t>EMPLOIS</t>
  </si>
  <si>
    <t>RESSOURCES</t>
  </si>
  <si>
    <t>Capacité d'autofinancement de l'exercice</t>
  </si>
  <si>
    <t>Cessions ou réductions d'éléments de l'actif immobilisé</t>
  </si>
  <si>
    <t>Cessions d'immobilisations :</t>
  </si>
  <si>
    <t xml:space="preserve"> - incorporelles</t>
  </si>
  <si>
    <t xml:space="preserve"> - corporelles</t>
  </si>
  <si>
    <t>Cessions ou réductions d'immobilisations</t>
  </si>
  <si>
    <t>Charges à répartir sur plusieurs exercices</t>
  </si>
  <si>
    <t>Réductions des capitaux propres</t>
  </si>
  <si>
    <t>Augmentation des capitaux propres</t>
  </si>
  <si>
    <t>Augmentation de capital ou apports</t>
  </si>
  <si>
    <t>Augmentation des autres capitaux propres</t>
  </si>
  <si>
    <t>Augmentation des dettes financières</t>
  </si>
  <si>
    <t>Total des emplois</t>
  </si>
  <si>
    <t>Total des ressources</t>
  </si>
  <si>
    <t>Créances clients, comptes rattachés et autres créances d'exploitation</t>
  </si>
  <si>
    <t>Dettes fournisseurs, comptes rattachés et autres dettes d'exploitation</t>
  </si>
  <si>
    <t>Variations des Concours Bancaires Courants et Soldes Créditeurs de Banque</t>
  </si>
  <si>
    <t>Besoins de l'exercice en Fonds de Roulement</t>
  </si>
  <si>
    <t>Dégagement net de Fonds de Roulement de l'exercice</t>
  </si>
  <si>
    <t>Variation du Fonds de Roulement Net Global (Total A+B+C)</t>
  </si>
  <si>
    <t>Frais d'établissement</t>
  </si>
  <si>
    <t>Frais de recherche et développement</t>
  </si>
  <si>
    <t>Fonds commercial</t>
  </si>
  <si>
    <t>Immobilisations incorporelles en cours</t>
  </si>
  <si>
    <t>Concessions, brevets, logiciels, …</t>
  </si>
  <si>
    <t>Immobilisations corporelles en cours</t>
  </si>
  <si>
    <t>Autres Titres immobilisés</t>
  </si>
  <si>
    <t>Autres</t>
  </si>
  <si>
    <t>Participations</t>
  </si>
  <si>
    <t>Créances rattachées à des participations</t>
  </si>
  <si>
    <t>Stocks de MP et approvisionnements</t>
  </si>
  <si>
    <t>En cours de production</t>
  </si>
  <si>
    <t>Avances acomptes versés</t>
  </si>
  <si>
    <t>Charges à répartir</t>
  </si>
  <si>
    <t>Primes de remboursement des emprunts</t>
  </si>
  <si>
    <t>Réserves réglementées</t>
  </si>
  <si>
    <t>Autres réserves</t>
  </si>
  <si>
    <t>Subventions d'investissement</t>
  </si>
  <si>
    <t>Provisions pour risques</t>
  </si>
  <si>
    <t>Provisions pour charges</t>
  </si>
  <si>
    <t>Emprunts obligataires convertibles</t>
  </si>
  <si>
    <t>Autres Emprunts obligataires</t>
  </si>
  <si>
    <t>Emprunts et dettes financières diverses</t>
  </si>
  <si>
    <t>Autres dettes d'exploitation</t>
  </si>
  <si>
    <t>Dettes diverses</t>
  </si>
  <si>
    <t>Dettes fiscales d'Impôts sur Bénéfices</t>
  </si>
  <si>
    <t>Autres dettes diverses</t>
  </si>
  <si>
    <t>Sous Total</t>
  </si>
  <si>
    <t>Résultat de l'exercice (B ou P)</t>
  </si>
  <si>
    <t>Tableau des immobilisations</t>
  </si>
  <si>
    <t>Valeur brute à l'ouverture</t>
  </si>
  <si>
    <t>Valeur brute à la clôture</t>
  </si>
  <si>
    <t>Inst. tech., matériel et outillage industriels</t>
  </si>
  <si>
    <t>Autres immobilisations corporelles</t>
  </si>
  <si>
    <t>Autres participations</t>
  </si>
  <si>
    <t>Totaux</t>
  </si>
  <si>
    <t>Tableau des amortissements</t>
  </si>
  <si>
    <t>Dotations</t>
  </si>
  <si>
    <t>Tableau des dépréciations</t>
  </si>
  <si>
    <t>Reprises</t>
  </si>
  <si>
    <t>Stocks de produits finis</t>
  </si>
  <si>
    <t>Créances clients et comptes rattachés</t>
  </si>
  <si>
    <t>Tableau des provisions</t>
  </si>
  <si>
    <t>Pour risques</t>
  </si>
  <si>
    <t>Pour charges</t>
  </si>
  <si>
    <t>Informations complémentaires :</t>
  </si>
  <si>
    <t>Immobilisations Incorporelles</t>
  </si>
  <si>
    <t>Immobilisations Financières</t>
  </si>
  <si>
    <t>Immobilisations Corporelles</t>
  </si>
  <si>
    <t>Concessions brevets logiciels</t>
  </si>
  <si>
    <t>Avances acomptes sur immobilisations</t>
  </si>
  <si>
    <t>Augmentations</t>
  </si>
  <si>
    <t>Diminutions</t>
  </si>
  <si>
    <t>Titres immobilisés</t>
  </si>
  <si>
    <t>Stocks de matières</t>
  </si>
  <si>
    <t>Créances diverses hors exploitation</t>
  </si>
  <si>
    <t xml:space="preserve">Prêts </t>
  </si>
  <si>
    <t>Ecarts de conversion Passif (3)</t>
  </si>
  <si>
    <t>(3) relatifs à des créances clients</t>
  </si>
  <si>
    <t>Stocks de produits en cours</t>
  </si>
  <si>
    <t>Matériel et outillage</t>
  </si>
  <si>
    <t>N+1</t>
  </si>
  <si>
    <t xml:space="preserve">Autres dettes diverses </t>
  </si>
  <si>
    <t>(2) dont Intérêts Courus Non Echus</t>
  </si>
  <si>
    <t>1°) Produits des cessions d'éléments d'actif (en K€)</t>
  </si>
  <si>
    <t>Titres de participation</t>
  </si>
  <si>
    <t>2°) Aucun nouvel emprunt en N+1</t>
  </si>
  <si>
    <t>V C E A C (2)</t>
  </si>
  <si>
    <t>(1) Somme des dotations aux amortissements, dépréciations et provisions de l'exercice</t>
  </si>
  <si>
    <t>ACTIF HORS EXPLOITATION</t>
  </si>
  <si>
    <t>Produits constatés d'avance (4)</t>
  </si>
  <si>
    <t>(4) relatifs à l'exploitation</t>
  </si>
  <si>
    <t>Ecarts de conversion Actif (6)</t>
  </si>
  <si>
    <t>(6) relatifs à dettes fournisseurs d'ABS</t>
  </si>
  <si>
    <t>(5) à caractère hors exploitation</t>
  </si>
  <si>
    <t>(5) à caractère d'exploitation</t>
  </si>
  <si>
    <t>(4) hors exploitation</t>
  </si>
  <si>
    <t>RESULTAT DE L'EXERCICE N+1</t>
  </si>
  <si>
    <t>(2) VCEA = Diminutions d'immobilisations (sauf prêts) - Diminutions d'Amortissements</t>
  </si>
  <si>
    <t>Exercice : N + 1</t>
  </si>
  <si>
    <t>RESSOURCES STABLES (1)</t>
  </si>
  <si>
    <t>PASSIF HORS EXPLOITATION (2)</t>
  </si>
  <si>
    <t>(2) dont Intérêts Courus Non Echus sur emprunts</t>
  </si>
  <si>
    <t>(1) après déduction des Intérêts Courus Non Echus sur emprunts</t>
  </si>
  <si>
    <t>PASSIF EXPLOITATION (3)</t>
  </si>
  <si>
    <t>(3) après déduction des écarts de conversion actif</t>
  </si>
  <si>
    <t>(4) après déduction des écarts de conversion paasif</t>
  </si>
  <si>
    <t>Remboursements des dettes financières (1)</t>
  </si>
  <si>
    <t>financières (2)</t>
  </si>
  <si>
    <t>(1) Variations des emprunts entre les 2 exercices après déduction des Intérêts Courus Non Echus et Concours Bancaires Courants</t>
  </si>
  <si>
    <t>Charges constatées d'avance (5)</t>
  </si>
  <si>
    <t>Autres immobilisations incorporelles</t>
  </si>
  <si>
    <t>Titres immobilisés de l'activité de portefeuille</t>
  </si>
  <si>
    <t>Stocks de Produits Intermédiaires et Finis</t>
  </si>
  <si>
    <t>Emprunts auprès éts de crédit (1) (2)</t>
  </si>
  <si>
    <t>SA BROCHET - BILAN au 31/12/N (après répartition des bénéfices) en K€</t>
  </si>
  <si>
    <t>Avances acomptes / immo. incorporelles</t>
  </si>
  <si>
    <t>Avances acomptes / immo. corporelles</t>
  </si>
  <si>
    <t xml:space="preserve">(1) Dont concours bancaires courants et </t>
  </si>
  <si>
    <t>soldes créditeurs de banques</t>
  </si>
  <si>
    <t>SA BROCHET - ANNEXE</t>
  </si>
  <si>
    <t>SA BROCHET - CAPACITE D'AUTOFINANCEMENT  DE L'EXERCICE N + 1</t>
  </si>
  <si>
    <t>Méthode additive ou ascendante
à partir du résultat de l'exercice au passif du bilan</t>
  </si>
  <si>
    <t>SA BROCHET - BILANS FONCTIONNELS</t>
  </si>
  <si>
    <t>SA BROCHET - ANALYSE DU BILAN FONCTIONNEL</t>
  </si>
  <si>
    <t xml:space="preserve">Variations </t>
  </si>
  <si>
    <t>Vérifications                              FRNG = BFRE + BFRHE + TN</t>
  </si>
  <si>
    <t>SA BROCHET - TABLEAU DE FINANCEMENT DE L'EXERCICE N + 1 - Partie 1</t>
  </si>
  <si>
    <t>Acquisitions d'éléments de l'actif immobilisé :</t>
  </si>
  <si>
    <t xml:space="preserve">   Immobilisations incorporelles</t>
  </si>
  <si>
    <t xml:space="preserve">   Immobilisations corporelles</t>
  </si>
  <si>
    <t xml:space="preserve">   Immobilisations financières</t>
  </si>
  <si>
    <t xml:space="preserve">Variation du fonds de roulement net global
(ressource nette) </t>
  </si>
  <si>
    <t>Variation du fonds de roulement net global
(emploi net)</t>
  </si>
  <si>
    <t>(2) Dont diminution de prêts (annexe) : remboursements reçus sur des prêts accordés par l'entreprise</t>
  </si>
  <si>
    <t>SA BROCHET - TABLEAU DE FINANCEMENT DE L'EXERCICE : N + 1 - Partie 2</t>
  </si>
  <si>
    <t>Besoins
1</t>
  </si>
  <si>
    <t>Dégagements
2</t>
  </si>
  <si>
    <t>Solde
(2)-(1)</t>
  </si>
  <si>
    <t>C - Variation nette "Trésorerie"</t>
  </si>
  <si>
    <t>A - Variation nette "Exploitation"</t>
  </si>
  <si>
    <t>B - Variation nette "Hors Exploitation"</t>
  </si>
  <si>
    <r>
      <t xml:space="preserve">Zones de saisie </t>
    </r>
    <r>
      <rPr>
        <b/>
        <sz val="12"/>
        <rFont val="Wingdings"/>
        <charset val="2"/>
      </rPr>
      <t>ð</t>
    </r>
  </si>
  <si>
    <t>Immobilisations incorporelles :</t>
  </si>
  <si>
    <t>Immobilisations corporelles :</t>
  </si>
  <si>
    <t>Immobilisations financières :</t>
  </si>
  <si>
    <t xml:space="preserve">Stocks et en cours : </t>
  </si>
  <si>
    <t>Créances d'exploitation :</t>
  </si>
  <si>
    <t>Dettes d'exploitation :</t>
  </si>
  <si>
    <t>Stocks et en cours :</t>
  </si>
  <si>
    <t>SA BROCHET - BILAN au 31/12/N+1 (après répartition des bénéfices) en K€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</si>
</sst>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8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2" fillId="0" borderId="0" xfId="0" applyFont="1" applyFill="1"/>
    <xf numFmtId="4" fontId="2" fillId="0" borderId="0" xfId="0" applyNumberFormat="1" applyFont="1" applyFill="1"/>
    <xf numFmtId="0" fontId="2" fillId="0" borderId="0" xfId="0" applyFont="1" applyFill="1" applyBorder="1"/>
    <xf numFmtId="4" fontId="2" fillId="0" borderId="18" xfId="0" applyNumberFormat="1" applyFont="1" applyFill="1" applyBorder="1" applyAlignment="1">
      <alignment horizontal="right"/>
    </xf>
    <xf numFmtId="4" fontId="2" fillId="0" borderId="18" xfId="0" applyNumberFormat="1" applyFont="1" applyFill="1" applyBorder="1"/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2" fillId="0" borderId="38" xfId="0" applyFont="1" applyFill="1" applyBorder="1"/>
    <xf numFmtId="4" fontId="2" fillId="0" borderId="38" xfId="0" applyNumberFormat="1" applyFont="1" applyFill="1" applyBorder="1" applyAlignment="1">
      <alignment horizontal="right"/>
    </xf>
    <xf numFmtId="4" fontId="2" fillId="0" borderId="38" xfId="0" applyNumberFormat="1" applyFont="1" applyFill="1" applyBorder="1"/>
    <xf numFmtId="0" fontId="2" fillId="0" borderId="26" xfId="0" applyFont="1" applyFill="1" applyBorder="1"/>
    <xf numFmtId="4" fontId="2" fillId="0" borderId="26" xfId="0" applyNumberFormat="1" applyFont="1" applyFill="1" applyBorder="1" applyAlignment="1">
      <alignment horizontal="right"/>
    </xf>
    <xf numFmtId="4" fontId="2" fillId="0" borderId="26" xfId="0" applyNumberFormat="1" applyFont="1" applyFill="1" applyBorder="1"/>
    <xf numFmtId="0" fontId="2" fillId="0" borderId="38" xfId="0" applyFont="1" applyFill="1" applyBorder="1" applyAlignment="1"/>
    <xf numFmtId="0" fontId="3" fillId="0" borderId="26" xfId="0" applyFont="1" applyFill="1" applyBorder="1" applyAlignment="1">
      <alignment horizontal="center"/>
    </xf>
    <xf numFmtId="0" fontId="3" fillId="0" borderId="26" xfId="0" applyFont="1" applyFill="1" applyBorder="1"/>
    <xf numFmtId="4" fontId="3" fillId="0" borderId="1" xfId="0" applyNumberFormat="1" applyFont="1" applyFill="1" applyBorder="1" applyAlignment="1">
      <alignment horizontal="right"/>
    </xf>
    <xf numFmtId="2" fontId="2" fillId="0" borderId="38" xfId="0" applyNumberFormat="1" applyFont="1" applyFill="1" applyBorder="1"/>
    <xf numFmtId="0" fontId="3" fillId="0" borderId="38" xfId="0" applyFont="1" applyFill="1" applyBorder="1" applyAlignment="1">
      <alignment horizontal="right"/>
    </xf>
    <xf numFmtId="0" fontId="2" fillId="0" borderId="38" xfId="0" applyFont="1" applyFill="1" applyBorder="1" applyAlignment="1">
      <alignment horizontal="right"/>
    </xf>
    <xf numFmtId="4" fontId="3" fillId="0" borderId="26" xfId="0" applyNumberFormat="1" applyFont="1" applyFill="1" applyBorder="1" applyAlignment="1">
      <alignment horizontal="right"/>
    </xf>
    <xf numFmtId="0" fontId="2" fillId="0" borderId="38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4" fontId="3" fillId="0" borderId="31" xfId="0" applyNumberFormat="1" applyFont="1" applyFill="1" applyBorder="1" applyAlignment="1">
      <alignment horizontal="right"/>
    </xf>
    <xf numFmtId="4" fontId="2" fillId="0" borderId="19" xfId="0" applyNumberFormat="1" applyFont="1" applyFill="1" applyBorder="1" applyAlignment="1">
      <alignment horizontal="right"/>
    </xf>
    <xf numFmtId="4" fontId="3" fillId="0" borderId="40" xfId="0" applyNumberFormat="1" applyFont="1" applyFill="1" applyBorder="1" applyAlignment="1">
      <alignment horizontal="right"/>
    </xf>
    <xf numFmtId="4" fontId="2" fillId="0" borderId="28" xfId="0" applyNumberFormat="1" applyFont="1" applyFill="1" applyBorder="1" applyAlignment="1">
      <alignment horizontal="right"/>
    </xf>
    <xf numFmtId="4" fontId="3" fillId="0" borderId="18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3" borderId="41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/>
    </xf>
    <xf numFmtId="0" fontId="3" fillId="0" borderId="42" xfId="0" applyFont="1" applyFill="1" applyBorder="1"/>
    <xf numFmtId="0" fontId="2" fillId="0" borderId="43" xfId="0" applyFont="1" applyFill="1" applyBorder="1"/>
    <xf numFmtId="0" fontId="2" fillId="0" borderId="44" xfId="0" applyFont="1" applyFill="1" applyBorder="1"/>
    <xf numFmtId="4" fontId="2" fillId="0" borderId="44" xfId="0" applyNumberFormat="1" applyFont="1" applyFill="1" applyBorder="1"/>
    <xf numFmtId="4" fontId="2" fillId="0" borderId="44" xfId="0" applyNumberFormat="1" applyFont="1" applyFill="1" applyBorder="1" applyAlignment="1">
      <alignment horizontal="right"/>
    </xf>
    <xf numFmtId="4" fontId="2" fillId="0" borderId="45" xfId="0" applyNumberFormat="1" applyFont="1" applyFill="1" applyBorder="1" applyAlignment="1">
      <alignment horizontal="right"/>
    </xf>
    <xf numFmtId="4" fontId="3" fillId="0" borderId="46" xfId="0" applyNumberFormat="1" applyFont="1" applyFill="1" applyBorder="1" applyAlignment="1">
      <alignment horizontal="right"/>
    </xf>
    <xf numFmtId="4" fontId="2" fillId="0" borderId="42" xfId="0" applyNumberFormat="1" applyFont="1" applyFill="1" applyBorder="1" applyAlignment="1">
      <alignment horizontal="right"/>
    </xf>
    <xf numFmtId="4" fontId="3" fillId="0" borderId="46" xfId="0" applyNumberFormat="1" applyFont="1" applyFill="1" applyBorder="1"/>
    <xf numFmtId="4" fontId="2" fillId="0" borderId="45" xfId="0" applyNumberFormat="1" applyFont="1" applyFill="1" applyBorder="1"/>
    <xf numFmtId="0" fontId="3" fillId="4" borderId="4" xfId="0" applyFont="1" applyFill="1" applyBorder="1" applyAlignment="1">
      <alignment horizontal="right"/>
    </xf>
    <xf numFmtId="4" fontId="3" fillId="0" borderId="42" xfId="0" applyNumberFormat="1" applyFont="1" applyFill="1" applyBorder="1" applyAlignment="1">
      <alignment horizontal="right"/>
    </xf>
    <xf numFmtId="4" fontId="3" fillId="0" borderId="42" xfId="0" applyNumberFormat="1" applyFont="1" applyFill="1" applyBorder="1"/>
    <xf numFmtId="0" fontId="2" fillId="0" borderId="4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8" xfId="0" applyFont="1" applyFill="1" applyBorder="1"/>
    <xf numFmtId="0" fontId="2" fillId="0" borderId="47" xfId="0" applyFont="1" applyFill="1" applyBorder="1"/>
    <xf numFmtId="0" fontId="3" fillId="3" borderId="4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2" fillId="0" borderId="32" xfId="0" applyFont="1" applyFill="1" applyBorder="1"/>
    <xf numFmtId="0" fontId="2" fillId="0" borderId="0" xfId="0" applyFont="1" applyFill="1" applyBorder="1" applyAlignment="1">
      <alignment horizontal="right"/>
    </xf>
    <xf numFmtId="4" fontId="2" fillId="0" borderId="0" xfId="0" applyNumberFormat="1" applyFont="1" applyFill="1" applyBorder="1"/>
    <xf numFmtId="2" fontId="2" fillId="0" borderId="0" xfId="0" applyNumberFormat="1" applyFont="1" applyFill="1"/>
    <xf numFmtId="4" fontId="3" fillId="0" borderId="8" xfId="0" applyNumberFormat="1" applyFont="1" applyFill="1" applyBorder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0" fontId="2" fillId="0" borderId="2" xfId="0" applyFont="1" applyFill="1" applyBorder="1"/>
    <xf numFmtId="4" fontId="2" fillId="0" borderId="3" xfId="0" applyNumberFormat="1" applyFont="1" applyFill="1" applyBorder="1"/>
    <xf numFmtId="0" fontId="2" fillId="0" borderId="3" xfId="0" applyFont="1" applyFill="1" applyBorder="1"/>
    <xf numFmtId="0" fontId="2" fillId="0" borderId="36" xfId="0" applyFont="1" applyFill="1" applyBorder="1"/>
    <xf numFmtId="0" fontId="2" fillId="0" borderId="16" xfId="0" applyFont="1" applyFill="1" applyBorder="1"/>
    <xf numFmtId="0" fontId="2" fillId="0" borderId="51" xfId="0" applyFont="1" applyFill="1" applyBorder="1"/>
    <xf numFmtId="0" fontId="2" fillId="0" borderId="27" xfId="0" applyFont="1" applyFill="1" applyBorder="1"/>
    <xf numFmtId="0" fontId="2" fillId="0" borderId="21" xfId="0" applyFont="1" applyFill="1" applyBorder="1"/>
    <xf numFmtId="2" fontId="2" fillId="0" borderId="21" xfId="0" applyNumberFormat="1" applyFont="1" applyFill="1" applyBorder="1"/>
    <xf numFmtId="0" fontId="2" fillId="0" borderId="22" xfId="0" applyFont="1" applyFill="1" applyBorder="1"/>
    <xf numFmtId="0" fontId="3" fillId="3" borderId="48" xfId="0" applyFont="1" applyFill="1" applyBorder="1" applyAlignment="1">
      <alignment horizontal="center" vertical="center" wrapText="1" shrinkToFit="1"/>
    </xf>
    <xf numFmtId="0" fontId="3" fillId="3" borderId="39" xfId="0" applyFont="1" applyFill="1" applyBorder="1" applyAlignment="1">
      <alignment horizontal="center" vertical="center" wrapText="1" shrinkToFit="1"/>
    </xf>
    <xf numFmtId="0" fontId="3" fillId="3" borderId="49" xfId="0" applyFont="1" applyFill="1" applyBorder="1" applyAlignment="1">
      <alignment horizontal="center" vertical="center" wrapText="1" shrinkToFit="1"/>
    </xf>
    <xf numFmtId="0" fontId="2" fillId="0" borderId="32" xfId="0" applyFont="1" applyFill="1" applyBorder="1" applyAlignment="1">
      <alignment horizontal="center"/>
    </xf>
    <xf numFmtId="0" fontId="2" fillId="0" borderId="42" xfId="0" applyFont="1" applyFill="1" applyBorder="1"/>
    <xf numFmtId="0" fontId="2" fillId="0" borderId="43" xfId="0" applyFont="1" applyFill="1" applyBorder="1" applyAlignment="1">
      <alignment horizontal="center"/>
    </xf>
    <xf numFmtId="0" fontId="2" fillId="0" borderId="33" xfId="0" applyFont="1" applyFill="1" applyBorder="1"/>
    <xf numFmtId="0" fontId="3" fillId="4" borderId="20" xfId="0" applyFont="1" applyFill="1" applyBorder="1" applyAlignment="1">
      <alignment horizontal="center"/>
    </xf>
    <xf numFmtId="4" fontId="3" fillId="0" borderId="52" xfId="0" applyNumberFormat="1" applyFont="1" applyFill="1" applyBorder="1"/>
    <xf numFmtId="4" fontId="3" fillId="0" borderId="53" xfId="0" applyNumberFormat="1" applyFont="1" applyFill="1" applyBorder="1"/>
    <xf numFmtId="0" fontId="3" fillId="3" borderId="41" xfId="0" applyFont="1" applyFill="1" applyBorder="1" applyAlignment="1">
      <alignment horizontal="center" vertical="center" wrapText="1" shrinkToFit="1"/>
    </xf>
    <xf numFmtId="0" fontId="3" fillId="3" borderId="34" xfId="0" applyFont="1" applyFill="1" applyBorder="1" applyAlignment="1">
      <alignment horizontal="center" vertical="center" wrapText="1" shrinkToFit="1"/>
    </xf>
    <xf numFmtId="0" fontId="3" fillId="3" borderId="35" xfId="0" applyFont="1" applyFill="1" applyBorder="1" applyAlignment="1">
      <alignment horizontal="center" vertical="center" wrapText="1" shrinkToFit="1"/>
    </xf>
    <xf numFmtId="4" fontId="3" fillId="0" borderId="53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" fontId="2" fillId="0" borderId="26" xfId="0" applyNumberFormat="1" applyFont="1" applyFill="1" applyBorder="1" applyAlignment="1">
      <alignment vertical="center"/>
    </xf>
    <xf numFmtId="4" fontId="2" fillId="0" borderId="38" xfId="0" applyNumberFormat="1" applyFont="1" applyFill="1" applyBorder="1" applyAlignment="1">
      <alignment vertical="center"/>
    </xf>
    <xf numFmtId="4" fontId="2" fillId="0" borderId="18" xfId="0" applyNumberFormat="1" applyFont="1" applyFill="1" applyBorder="1" applyAlignment="1">
      <alignment vertical="center"/>
    </xf>
    <xf numFmtId="4" fontId="2" fillId="0" borderId="40" xfId="0" applyNumberFormat="1" applyFont="1" applyFill="1" applyBorder="1" applyAlignment="1">
      <alignment vertical="center"/>
    </xf>
    <xf numFmtId="4" fontId="2" fillId="0" borderId="28" xfId="0" applyNumberFormat="1" applyFont="1" applyFill="1" applyBorder="1" applyAlignment="1">
      <alignment vertical="center"/>
    </xf>
    <xf numFmtId="0" fontId="3" fillId="3" borderId="26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/>
    </xf>
    <xf numFmtId="4" fontId="3" fillId="0" borderId="26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vertical="center"/>
    </xf>
    <xf numFmtId="0" fontId="2" fillId="0" borderId="38" xfId="0" applyFont="1" applyFill="1" applyBorder="1" applyAlignment="1">
      <alignment vertical="center"/>
    </xf>
    <xf numFmtId="0" fontId="3" fillId="3" borderId="4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vertical="center"/>
    </xf>
    <xf numFmtId="4" fontId="2" fillId="0" borderId="42" xfId="0" applyNumberFormat="1" applyFont="1" applyFill="1" applyBorder="1" applyAlignment="1">
      <alignment vertical="center"/>
    </xf>
    <xf numFmtId="0" fontId="2" fillId="0" borderId="43" xfId="0" applyFont="1" applyFill="1" applyBorder="1" applyAlignment="1">
      <alignment vertical="center"/>
    </xf>
    <xf numFmtId="4" fontId="2" fillId="0" borderId="44" xfId="0" applyNumberFormat="1" applyFont="1" applyFill="1" applyBorder="1" applyAlignment="1">
      <alignment vertical="center"/>
    </xf>
    <xf numFmtId="0" fontId="3" fillId="0" borderId="43" xfId="0" applyFont="1" applyFill="1" applyBorder="1" applyAlignment="1">
      <alignment horizontal="right" vertical="center"/>
    </xf>
    <xf numFmtId="4" fontId="3" fillId="0" borderId="42" xfId="0" applyNumberFormat="1" applyFont="1" applyFill="1" applyBorder="1" applyAlignment="1">
      <alignment vertical="center"/>
    </xf>
    <xf numFmtId="0" fontId="3" fillId="0" borderId="33" xfId="0" applyFont="1" applyFill="1" applyBorder="1" applyAlignment="1">
      <alignment horizontal="right" vertical="center"/>
    </xf>
    <xf numFmtId="4" fontId="2" fillId="0" borderId="45" xfId="0" applyNumberFormat="1" applyFont="1" applyFill="1" applyBorder="1" applyAlignment="1">
      <alignment vertical="center"/>
    </xf>
    <xf numFmtId="0" fontId="3" fillId="4" borderId="20" xfId="0" applyFont="1" applyFill="1" applyBorder="1" applyAlignment="1">
      <alignment horizontal="center" vertical="center"/>
    </xf>
    <xf numFmtId="4" fontId="2" fillId="0" borderId="52" xfId="0" applyNumberFormat="1" applyFont="1" applyFill="1" applyBorder="1" applyAlignment="1">
      <alignment vertical="center"/>
    </xf>
    <xf numFmtId="4" fontId="3" fillId="0" borderId="53" xfId="0" applyNumberFormat="1" applyFont="1" applyFill="1" applyBorder="1" applyAlignment="1">
      <alignment vertical="center"/>
    </xf>
    <xf numFmtId="0" fontId="2" fillId="0" borderId="26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4" fontId="2" fillId="0" borderId="26" xfId="0" applyNumberFormat="1" applyFont="1" applyFill="1" applyBorder="1" applyAlignment="1">
      <alignment horizontal="right" vertical="center"/>
    </xf>
    <xf numFmtId="4" fontId="2" fillId="0" borderId="38" xfId="0" applyNumberFormat="1" applyFont="1" applyFill="1" applyBorder="1" applyAlignment="1">
      <alignment horizontal="right" vertical="center"/>
    </xf>
    <xf numFmtId="4" fontId="2" fillId="0" borderId="18" xfId="0" applyNumberFormat="1" applyFont="1" applyFill="1" applyBorder="1" applyAlignment="1">
      <alignment horizontal="right" vertical="center"/>
    </xf>
    <xf numFmtId="0" fontId="2" fillId="0" borderId="32" xfId="0" applyFont="1" applyFill="1" applyBorder="1" applyAlignment="1">
      <alignment horizontal="left" vertical="center"/>
    </xf>
    <xf numFmtId="4" fontId="2" fillId="0" borderId="42" xfId="0" applyNumberFormat="1" applyFont="1" applyFill="1" applyBorder="1" applyAlignment="1">
      <alignment horizontal="right" vertical="center"/>
    </xf>
    <xf numFmtId="0" fontId="2" fillId="0" borderId="43" xfId="0" applyFont="1" applyFill="1" applyBorder="1" applyAlignment="1">
      <alignment horizontal="left" vertical="center"/>
    </xf>
    <xf numFmtId="4" fontId="2" fillId="0" borderId="44" xfId="0" applyNumberFormat="1" applyFont="1" applyFill="1" applyBorder="1" applyAlignment="1">
      <alignment horizontal="right" vertical="center"/>
    </xf>
    <xf numFmtId="0" fontId="2" fillId="0" borderId="33" xfId="0" applyFont="1" applyFill="1" applyBorder="1" applyAlignment="1">
      <alignment horizontal="left" vertical="center"/>
    </xf>
    <xf numFmtId="4" fontId="2" fillId="0" borderId="45" xfId="0" applyNumberFormat="1" applyFont="1" applyFill="1" applyBorder="1" applyAlignment="1">
      <alignment horizontal="right" vertical="center"/>
    </xf>
    <xf numFmtId="4" fontId="3" fillId="0" borderId="52" xfId="0" applyNumberFormat="1" applyFont="1" applyFill="1" applyBorder="1" applyAlignment="1">
      <alignment horizontal="right" vertical="center"/>
    </xf>
    <xf numFmtId="4" fontId="3" fillId="0" borderId="53" xfId="0" applyNumberFormat="1" applyFont="1" applyFill="1" applyBorder="1" applyAlignment="1">
      <alignment horizontal="right" vertical="center"/>
    </xf>
    <xf numFmtId="4" fontId="2" fillId="0" borderId="21" xfId="0" applyNumberFormat="1" applyFont="1" applyFill="1" applyBorder="1"/>
    <xf numFmtId="0" fontId="3" fillId="4" borderId="52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vertical="center"/>
    </xf>
    <xf numFmtId="0" fontId="2" fillId="0" borderId="37" xfId="0" applyFont="1" applyFill="1" applyBorder="1" applyAlignment="1">
      <alignment vertical="center"/>
    </xf>
    <xf numFmtId="0" fontId="3" fillId="4" borderId="50" xfId="0" applyFont="1" applyFill="1" applyBorder="1" applyAlignment="1">
      <alignment horizontal="left" vertical="center" wrapText="1"/>
    </xf>
    <xf numFmtId="0" fontId="3" fillId="4" borderId="40" xfId="0" applyFont="1" applyFill="1" applyBorder="1" applyAlignment="1">
      <alignment horizontal="left" vertical="center"/>
    </xf>
    <xf numFmtId="0" fontId="3" fillId="4" borderId="40" xfId="0" applyFont="1" applyFill="1" applyBorder="1" applyAlignment="1">
      <alignment horizontal="left" vertical="center" wrapText="1"/>
    </xf>
    <xf numFmtId="0" fontId="3" fillId="4" borderId="5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2" fillId="0" borderId="1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4" fontId="3" fillId="0" borderId="46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horizontal="center"/>
    </xf>
    <xf numFmtId="0" fontId="3" fillId="0" borderId="55" xfId="0" applyFont="1" applyFill="1" applyBorder="1" applyAlignment="1">
      <alignment horizontal="right"/>
    </xf>
    <xf numFmtId="4" fontId="3" fillId="0" borderId="47" xfId="0" applyNumberFormat="1" applyFont="1" applyFill="1" applyBorder="1"/>
    <xf numFmtId="0" fontId="2" fillId="0" borderId="18" xfId="0" applyFont="1" applyFill="1" applyBorder="1" applyAlignment="1">
      <alignment vertical="center"/>
    </xf>
    <xf numFmtId="0" fontId="3" fillId="0" borderId="26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vertical="center"/>
    </xf>
    <xf numFmtId="0" fontId="2" fillId="0" borderId="43" xfId="0" applyFont="1" applyFill="1" applyBorder="1" applyAlignment="1">
      <alignment vertical="center" wrapText="1"/>
    </xf>
    <xf numFmtId="0" fontId="2" fillId="0" borderId="33" xfId="0" applyFont="1" applyFill="1" applyBorder="1" applyAlignment="1">
      <alignment vertical="center"/>
    </xf>
    <xf numFmtId="0" fontId="3" fillId="0" borderId="32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4" fontId="2" fillId="0" borderId="38" xfId="0" applyNumberFormat="1" applyFont="1" applyFill="1" applyBorder="1" applyAlignment="1"/>
    <xf numFmtId="0" fontId="3" fillId="0" borderId="0" xfId="0" applyFont="1" applyFill="1" applyAlignment="1">
      <alignment vertical="center"/>
    </xf>
    <xf numFmtId="4" fontId="2" fillId="0" borderId="18" xfId="0" applyNumberFormat="1" applyFont="1" applyFill="1" applyBorder="1" applyAlignment="1"/>
    <xf numFmtId="0" fontId="3" fillId="3" borderId="42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vertical="center"/>
    </xf>
    <xf numFmtId="0" fontId="2" fillId="4" borderId="44" xfId="0" applyFont="1" applyFill="1" applyBorder="1" applyAlignment="1">
      <alignment vertical="center"/>
    </xf>
    <xf numFmtId="0" fontId="3" fillId="4" borderId="45" xfId="0" applyFont="1" applyFill="1" applyBorder="1" applyAlignment="1">
      <alignment vertical="center"/>
    </xf>
    <xf numFmtId="4" fontId="3" fillId="0" borderId="9" xfId="0" applyNumberFormat="1" applyFont="1" applyFill="1" applyBorder="1" applyAlignment="1">
      <alignment vertical="center"/>
    </xf>
    <xf numFmtId="4" fontId="2" fillId="4" borderId="42" xfId="0" applyNumberFormat="1" applyFont="1" applyFill="1" applyBorder="1" applyAlignment="1">
      <alignment vertical="center"/>
    </xf>
    <xf numFmtId="4" fontId="2" fillId="4" borderId="44" xfId="0" applyNumberFormat="1" applyFont="1" applyFill="1" applyBorder="1" applyAlignment="1">
      <alignment vertical="center"/>
    </xf>
    <xf numFmtId="4" fontId="3" fillId="4" borderId="45" xfId="0" applyNumberFormat="1" applyFont="1" applyFill="1" applyBorder="1" applyAlignment="1">
      <alignment vertical="center"/>
    </xf>
    <xf numFmtId="4" fontId="3" fillId="0" borderId="44" xfId="0" applyNumberFormat="1" applyFont="1" applyFill="1" applyBorder="1" applyAlignment="1">
      <alignment vertical="center"/>
    </xf>
    <xf numFmtId="4" fontId="3" fillId="0" borderId="47" xfId="0" applyNumberFormat="1" applyFont="1" applyFill="1" applyBorder="1" applyAlignment="1">
      <alignment vertical="center"/>
    </xf>
    <xf numFmtId="0" fontId="2" fillId="5" borderId="10" xfId="0" applyFont="1" applyFill="1" applyBorder="1"/>
    <xf numFmtId="0" fontId="3" fillId="0" borderId="0" xfId="0" applyFont="1" applyFill="1" applyAlignment="1">
      <alignment horizontal="right"/>
    </xf>
    <xf numFmtId="4" fontId="2" fillId="5" borderId="38" xfId="0" applyNumberFormat="1" applyFont="1" applyFill="1" applyBorder="1" applyProtection="1">
      <protection locked="0"/>
    </xf>
    <xf numFmtId="4" fontId="2" fillId="5" borderId="38" xfId="0" applyNumberFormat="1" applyFont="1" applyFill="1" applyBorder="1" applyAlignment="1" applyProtection="1">
      <alignment horizontal="right"/>
      <protection locked="0"/>
    </xf>
    <xf numFmtId="4" fontId="2" fillId="5" borderId="18" xfId="0" applyNumberFormat="1" applyFont="1" applyFill="1" applyBorder="1" applyAlignment="1" applyProtection="1">
      <alignment horizontal="right"/>
      <protection locked="0"/>
    </xf>
    <xf numFmtId="4" fontId="2" fillId="5" borderId="44" xfId="0" applyNumberFormat="1" applyFont="1" applyFill="1" applyBorder="1" applyProtection="1">
      <protection locked="0"/>
    </xf>
    <xf numFmtId="4" fontId="2" fillId="5" borderId="44" xfId="0" applyNumberFormat="1" applyFont="1" applyFill="1" applyBorder="1" applyAlignment="1" applyProtection="1">
      <alignment horizontal="right"/>
      <protection locked="0"/>
    </xf>
    <xf numFmtId="4" fontId="2" fillId="5" borderId="42" xfId="0" applyNumberFormat="1" applyFont="1" applyFill="1" applyBorder="1" applyProtection="1">
      <protection locked="0"/>
    </xf>
    <xf numFmtId="4" fontId="2" fillId="5" borderId="45" xfId="0" applyNumberFormat="1" applyFont="1" applyFill="1" applyBorder="1" applyProtection="1">
      <protection locked="0"/>
    </xf>
    <xf numFmtId="4" fontId="2" fillId="5" borderId="19" xfId="0" applyNumberFormat="1" applyFont="1" applyFill="1" applyBorder="1" applyAlignment="1" applyProtection="1">
      <alignment horizontal="right"/>
      <protection locked="0"/>
    </xf>
    <xf numFmtId="4" fontId="2" fillId="5" borderId="30" xfId="0" applyNumberFormat="1" applyFont="1" applyFill="1" applyBorder="1" applyAlignment="1" applyProtection="1">
      <alignment horizontal="right"/>
      <protection locked="0"/>
    </xf>
    <xf numFmtId="0" fontId="2" fillId="5" borderId="44" xfId="0" applyFont="1" applyFill="1" applyBorder="1" applyProtection="1">
      <protection locked="0"/>
    </xf>
    <xf numFmtId="4" fontId="2" fillId="5" borderId="45" xfId="0" applyNumberFormat="1" applyFont="1" applyFill="1" applyBorder="1" applyAlignment="1" applyProtection="1">
      <alignment horizontal="right"/>
      <protection locked="0"/>
    </xf>
    <xf numFmtId="4" fontId="2" fillId="5" borderId="0" xfId="0" applyNumberFormat="1" applyFont="1" applyFill="1" applyBorder="1" applyProtection="1">
      <protection locked="0"/>
    </xf>
    <xf numFmtId="4" fontId="2" fillId="5" borderId="26" xfId="0" applyNumberFormat="1" applyFont="1" applyFill="1" applyBorder="1" applyAlignment="1" applyProtection="1">
      <alignment horizontal="right"/>
      <protection locked="0"/>
    </xf>
    <xf numFmtId="4" fontId="2" fillId="5" borderId="26" xfId="0" applyNumberFormat="1" applyFont="1" applyFill="1" applyBorder="1" applyProtection="1">
      <protection locked="0"/>
    </xf>
    <xf numFmtId="4" fontId="2" fillId="5" borderId="18" xfId="0" applyNumberFormat="1" applyFont="1" applyFill="1" applyBorder="1" applyProtection="1">
      <protection locked="0"/>
    </xf>
    <xf numFmtId="0" fontId="2" fillId="5" borderId="38" xfId="0" applyFont="1" applyFill="1" applyBorder="1" applyProtection="1">
      <protection locked="0"/>
    </xf>
    <xf numFmtId="2" fontId="2" fillId="5" borderId="38" xfId="0" applyNumberFormat="1" applyFont="1" applyFill="1" applyBorder="1" applyProtection="1">
      <protection locked="0"/>
    </xf>
    <xf numFmtId="0" fontId="3" fillId="2" borderId="1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/>
    </xf>
    <xf numFmtId="0" fontId="2" fillId="0" borderId="25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22" xfId="0" applyFont="1" applyFill="1" applyBorder="1" applyAlignment="1">
      <alignment horizontal="left"/>
    </xf>
    <xf numFmtId="0" fontId="3" fillId="3" borderId="39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52"/>
  <sheetViews>
    <sheetView showGridLines="0" showZeros="0" workbookViewId="0">
      <selection activeCell="G1" sqref="G1"/>
    </sheetView>
  </sheetViews>
  <sheetFormatPr baseColWidth="10" defaultRowHeight="15.75"/>
  <cols>
    <col min="1" max="1" width="3.7109375" style="1" customWidth="1"/>
    <col min="2" max="2" width="40.7109375" style="1" customWidth="1"/>
    <col min="3" max="5" width="12.7109375" style="1" customWidth="1"/>
    <col min="6" max="6" width="40.7109375" style="1" customWidth="1"/>
    <col min="7" max="7" width="12.7109375" style="1" customWidth="1"/>
    <col min="8" max="16384" width="11.42578125" style="1"/>
  </cols>
  <sheetData>
    <row r="1" spans="2:7" ht="16.5" thickBot="1">
      <c r="F1" s="173" t="s">
        <v>225</v>
      </c>
      <c r="G1" s="172"/>
    </row>
    <row r="2" spans="2:7" ht="16.5" thickBot="1"/>
    <row r="3" spans="2:7" ht="16.5" thickBot="1">
      <c r="B3" s="191" t="s">
        <v>198</v>
      </c>
      <c r="C3" s="192"/>
      <c r="D3" s="192"/>
      <c r="E3" s="192"/>
      <c r="F3" s="192"/>
      <c r="G3" s="193"/>
    </row>
    <row r="4" spans="2:7" s="8" customFormat="1">
      <c r="B4" s="31" t="s">
        <v>17</v>
      </c>
      <c r="C4" s="32" t="s">
        <v>18</v>
      </c>
      <c r="D4" s="32" t="s">
        <v>19</v>
      </c>
      <c r="E4" s="32" t="s">
        <v>20</v>
      </c>
      <c r="F4" s="32" t="s">
        <v>21</v>
      </c>
      <c r="G4" s="33" t="s">
        <v>0</v>
      </c>
    </row>
    <row r="5" spans="2:7" s="8" customFormat="1">
      <c r="B5" s="34" t="s">
        <v>22</v>
      </c>
      <c r="C5" s="17"/>
      <c r="D5" s="17"/>
      <c r="E5" s="17"/>
      <c r="F5" s="16" t="s">
        <v>23</v>
      </c>
      <c r="G5" s="35"/>
    </row>
    <row r="6" spans="2:7">
      <c r="B6" s="36" t="s">
        <v>226</v>
      </c>
      <c r="C6" s="9"/>
      <c r="D6" s="9"/>
      <c r="E6" s="19"/>
      <c r="F6" s="9"/>
      <c r="G6" s="37"/>
    </row>
    <row r="7" spans="2:7">
      <c r="B7" s="36" t="s">
        <v>103</v>
      </c>
      <c r="C7" s="174"/>
      <c r="D7" s="174"/>
      <c r="E7" s="11">
        <f>C7-D7</f>
        <v>0</v>
      </c>
      <c r="F7" s="9" t="s">
        <v>24</v>
      </c>
      <c r="G7" s="177"/>
    </row>
    <row r="8" spans="2:7">
      <c r="B8" s="36" t="s">
        <v>104</v>
      </c>
      <c r="C8" s="174"/>
      <c r="D8" s="174"/>
      <c r="E8" s="11">
        <f>C8-D8</f>
        <v>0</v>
      </c>
      <c r="F8" s="9" t="s">
        <v>26</v>
      </c>
      <c r="G8" s="177"/>
    </row>
    <row r="9" spans="2:7">
      <c r="B9" s="36" t="s">
        <v>107</v>
      </c>
      <c r="C9" s="175"/>
      <c r="D9" s="175"/>
      <c r="E9" s="11">
        <f t="shared" ref="E9:E13" si="0">C9-D9</f>
        <v>0</v>
      </c>
      <c r="F9" s="9"/>
      <c r="G9" s="39"/>
    </row>
    <row r="10" spans="2:7">
      <c r="B10" s="36" t="s">
        <v>105</v>
      </c>
      <c r="C10" s="175"/>
      <c r="D10" s="175"/>
      <c r="E10" s="11">
        <f t="shared" si="0"/>
        <v>0</v>
      </c>
      <c r="F10" s="9" t="s">
        <v>28</v>
      </c>
      <c r="G10" s="178"/>
    </row>
    <row r="11" spans="2:7">
      <c r="B11" s="36" t="s">
        <v>194</v>
      </c>
      <c r="C11" s="175"/>
      <c r="D11" s="175"/>
      <c r="E11" s="11">
        <f t="shared" si="0"/>
        <v>0</v>
      </c>
      <c r="F11" s="9" t="s">
        <v>30</v>
      </c>
      <c r="G11" s="178"/>
    </row>
    <row r="12" spans="2:7">
      <c r="B12" s="36" t="s">
        <v>106</v>
      </c>
      <c r="C12" s="175"/>
      <c r="D12" s="175"/>
      <c r="E12" s="11">
        <f t="shared" si="0"/>
        <v>0</v>
      </c>
      <c r="F12" s="9" t="s">
        <v>118</v>
      </c>
      <c r="G12" s="178"/>
    </row>
    <row r="13" spans="2:7">
      <c r="B13" s="36" t="s">
        <v>199</v>
      </c>
      <c r="C13" s="175"/>
      <c r="D13" s="175"/>
      <c r="E13" s="11">
        <f t="shared" si="0"/>
        <v>0</v>
      </c>
      <c r="F13" s="9" t="s">
        <v>119</v>
      </c>
      <c r="G13" s="178"/>
    </row>
    <row r="14" spans="2:7">
      <c r="B14" s="36" t="s">
        <v>227</v>
      </c>
      <c r="C14" s="10"/>
      <c r="D14" s="10"/>
      <c r="E14" s="11"/>
      <c r="F14" s="9" t="s">
        <v>31</v>
      </c>
      <c r="G14" s="178"/>
    </row>
    <row r="15" spans="2:7">
      <c r="B15" s="36" t="s">
        <v>25</v>
      </c>
      <c r="C15" s="175"/>
      <c r="D15" s="175"/>
      <c r="E15" s="11">
        <f>C15-D15</f>
        <v>0</v>
      </c>
      <c r="F15" s="9"/>
      <c r="G15" s="40"/>
    </row>
    <row r="16" spans="2:7">
      <c r="B16" s="36" t="s">
        <v>27</v>
      </c>
      <c r="C16" s="175"/>
      <c r="D16" s="175"/>
      <c r="E16" s="11">
        <f>C16-D16</f>
        <v>0</v>
      </c>
      <c r="F16" s="20" t="s">
        <v>131</v>
      </c>
      <c r="G16" s="41"/>
    </row>
    <row r="17" spans="2:7">
      <c r="B17" s="36" t="s">
        <v>29</v>
      </c>
      <c r="C17" s="175"/>
      <c r="D17" s="175"/>
      <c r="E17" s="11">
        <f>C17-D17</f>
        <v>0</v>
      </c>
      <c r="F17" s="9"/>
      <c r="G17" s="42"/>
    </row>
    <row r="18" spans="2:7">
      <c r="B18" s="36" t="s">
        <v>136</v>
      </c>
      <c r="C18" s="175"/>
      <c r="D18" s="175"/>
      <c r="E18" s="11">
        <f>C18-D18</f>
        <v>0</v>
      </c>
      <c r="F18" s="9" t="s">
        <v>120</v>
      </c>
      <c r="G18" s="178"/>
    </row>
    <row r="19" spans="2:7">
      <c r="B19" s="36" t="s">
        <v>108</v>
      </c>
      <c r="C19" s="175"/>
      <c r="D19" s="175"/>
      <c r="E19" s="11">
        <f t="shared" ref="E19:E20" si="1">C19-D19</f>
        <v>0</v>
      </c>
      <c r="F19" s="9" t="s">
        <v>44</v>
      </c>
      <c r="G19" s="178"/>
    </row>
    <row r="20" spans="2:7">
      <c r="B20" s="36" t="s">
        <v>200</v>
      </c>
      <c r="C20" s="175"/>
      <c r="D20" s="175"/>
      <c r="E20" s="11">
        <f t="shared" si="1"/>
        <v>0</v>
      </c>
      <c r="F20" s="9"/>
      <c r="G20" s="39"/>
    </row>
    <row r="21" spans="2:7">
      <c r="B21" s="36" t="s">
        <v>228</v>
      </c>
      <c r="C21" s="10"/>
      <c r="D21" s="10"/>
      <c r="E21" s="11"/>
      <c r="F21" s="9"/>
      <c r="G21" s="39"/>
    </row>
    <row r="22" spans="2:7">
      <c r="B22" s="36" t="s">
        <v>111</v>
      </c>
      <c r="C22" s="175"/>
      <c r="D22" s="175"/>
      <c r="E22" s="11">
        <f>C22-D22</f>
        <v>0</v>
      </c>
      <c r="F22" s="20" t="s">
        <v>130</v>
      </c>
      <c r="G22" s="43">
        <f>SUM(G7:G20)</f>
        <v>0</v>
      </c>
    </row>
    <row r="23" spans="2:7">
      <c r="B23" s="36" t="s">
        <v>112</v>
      </c>
      <c r="C23" s="175"/>
      <c r="D23" s="175"/>
      <c r="E23" s="11">
        <f t="shared" ref="E23:E27" si="2">C23-D23</f>
        <v>0</v>
      </c>
      <c r="F23" s="21"/>
      <c r="G23" s="38"/>
    </row>
    <row r="24" spans="2:7">
      <c r="B24" s="36" t="s">
        <v>195</v>
      </c>
      <c r="C24" s="175"/>
      <c r="D24" s="175"/>
      <c r="E24" s="11">
        <f t="shared" si="2"/>
        <v>0</v>
      </c>
      <c r="F24" s="9"/>
      <c r="G24" s="44"/>
    </row>
    <row r="25" spans="2:7">
      <c r="B25" s="36" t="s">
        <v>109</v>
      </c>
      <c r="C25" s="175"/>
      <c r="D25" s="175"/>
      <c r="E25" s="11">
        <f t="shared" si="2"/>
        <v>0</v>
      </c>
      <c r="F25" s="30" t="s">
        <v>14</v>
      </c>
      <c r="G25" s="41">
        <f>G22+G16</f>
        <v>0</v>
      </c>
    </row>
    <row r="26" spans="2:7">
      <c r="B26" s="36" t="s">
        <v>32</v>
      </c>
      <c r="C26" s="175"/>
      <c r="D26" s="175"/>
      <c r="E26" s="11">
        <f t="shared" si="2"/>
        <v>0</v>
      </c>
      <c r="F26" s="9" t="s">
        <v>121</v>
      </c>
      <c r="G26" s="179"/>
    </row>
    <row r="27" spans="2:7">
      <c r="B27" s="36" t="s">
        <v>110</v>
      </c>
      <c r="C27" s="176"/>
      <c r="D27" s="176"/>
      <c r="E27" s="11">
        <f t="shared" si="2"/>
        <v>0</v>
      </c>
      <c r="F27" s="9" t="s">
        <v>122</v>
      </c>
      <c r="G27" s="180"/>
    </row>
    <row r="28" spans="2:7">
      <c r="B28" s="45" t="s">
        <v>14</v>
      </c>
      <c r="C28" s="22">
        <f>SUM(C6:C27)</f>
        <v>0</v>
      </c>
      <c r="D28" s="22">
        <f>SUM(D6:D27)</f>
        <v>0</v>
      </c>
      <c r="E28" s="22">
        <f>SUM(E6:E27)</f>
        <v>0</v>
      </c>
      <c r="F28" s="30" t="s">
        <v>15</v>
      </c>
      <c r="G28" s="46">
        <f>G26+G27</f>
        <v>0</v>
      </c>
    </row>
    <row r="29" spans="2:7" s="8" customFormat="1">
      <c r="B29" s="34" t="s">
        <v>33</v>
      </c>
      <c r="C29" s="25"/>
      <c r="D29" s="22"/>
      <c r="E29" s="27"/>
      <c r="F29" s="16" t="s">
        <v>35</v>
      </c>
      <c r="G29" s="47"/>
    </row>
    <row r="30" spans="2:7">
      <c r="B30" s="48" t="s">
        <v>229</v>
      </c>
      <c r="C30" s="26"/>
      <c r="D30" s="10"/>
      <c r="E30" s="28"/>
      <c r="F30" s="21"/>
      <c r="G30" s="39"/>
    </row>
    <row r="31" spans="2:7">
      <c r="B31" s="48" t="s">
        <v>113</v>
      </c>
      <c r="C31" s="181"/>
      <c r="D31" s="175"/>
      <c r="E31" s="28">
        <f>C31-D31</f>
        <v>0</v>
      </c>
      <c r="F31" s="9" t="s">
        <v>123</v>
      </c>
      <c r="G31" s="178"/>
    </row>
    <row r="32" spans="2:7">
      <c r="B32" s="48" t="s">
        <v>114</v>
      </c>
      <c r="C32" s="181"/>
      <c r="D32" s="175"/>
      <c r="E32" s="28">
        <f t="shared" ref="E32:E35" si="3">C32-D32</f>
        <v>0</v>
      </c>
      <c r="F32" s="9" t="s">
        <v>124</v>
      </c>
      <c r="G32" s="178"/>
    </row>
    <row r="33" spans="2:9">
      <c r="B33" s="48" t="s">
        <v>196</v>
      </c>
      <c r="C33" s="181"/>
      <c r="D33" s="175"/>
      <c r="E33" s="28">
        <f t="shared" si="3"/>
        <v>0</v>
      </c>
      <c r="F33" s="9" t="s">
        <v>197</v>
      </c>
      <c r="G33" s="178"/>
    </row>
    <row r="34" spans="2:9">
      <c r="B34" s="36" t="s">
        <v>34</v>
      </c>
      <c r="C34" s="181"/>
      <c r="D34" s="175"/>
      <c r="E34" s="28">
        <f t="shared" si="3"/>
        <v>0</v>
      </c>
      <c r="F34" s="9" t="s">
        <v>125</v>
      </c>
      <c r="G34" s="178"/>
    </row>
    <row r="35" spans="2:9">
      <c r="B35" s="36" t="s">
        <v>115</v>
      </c>
      <c r="C35" s="181"/>
      <c r="D35" s="175"/>
      <c r="E35" s="28">
        <f t="shared" si="3"/>
        <v>0</v>
      </c>
      <c r="F35" s="9" t="s">
        <v>36</v>
      </c>
      <c r="G35" s="178"/>
    </row>
    <row r="36" spans="2:9">
      <c r="B36" s="36" t="s">
        <v>230</v>
      </c>
      <c r="C36" s="26"/>
      <c r="D36" s="10"/>
      <c r="E36" s="28"/>
      <c r="F36" s="9" t="s">
        <v>231</v>
      </c>
      <c r="G36" s="39"/>
    </row>
    <row r="37" spans="2:9">
      <c r="B37" s="36" t="s">
        <v>144</v>
      </c>
      <c r="C37" s="181"/>
      <c r="D37" s="175"/>
      <c r="E37" s="28">
        <f t="shared" ref="E37:E45" si="4">C37-D37</f>
        <v>0</v>
      </c>
      <c r="F37" s="9" t="s">
        <v>38</v>
      </c>
      <c r="G37" s="178"/>
    </row>
    <row r="38" spans="2:9">
      <c r="B38" s="36" t="s">
        <v>37</v>
      </c>
      <c r="C38" s="181"/>
      <c r="D38" s="175"/>
      <c r="E38" s="28">
        <f t="shared" si="4"/>
        <v>0</v>
      </c>
      <c r="F38" s="23" t="s">
        <v>40</v>
      </c>
      <c r="G38" s="178"/>
    </row>
    <row r="39" spans="2:9">
      <c r="B39" s="36" t="s">
        <v>158</v>
      </c>
      <c r="C39" s="181"/>
      <c r="D39" s="175"/>
      <c r="E39" s="28">
        <f t="shared" si="4"/>
        <v>0</v>
      </c>
      <c r="F39" s="23" t="s">
        <v>126</v>
      </c>
      <c r="G39" s="178"/>
    </row>
    <row r="40" spans="2:9">
      <c r="B40" s="36" t="s">
        <v>39</v>
      </c>
      <c r="C40" s="181"/>
      <c r="D40" s="175"/>
      <c r="E40" s="28">
        <f t="shared" si="4"/>
        <v>0</v>
      </c>
      <c r="F40" s="9" t="s">
        <v>127</v>
      </c>
      <c r="G40" s="178"/>
    </row>
    <row r="41" spans="2:9">
      <c r="B41" s="36" t="s">
        <v>41</v>
      </c>
      <c r="C41" s="181"/>
      <c r="D41" s="175"/>
      <c r="E41" s="28">
        <f t="shared" si="4"/>
        <v>0</v>
      </c>
      <c r="F41" s="23" t="s">
        <v>42</v>
      </c>
      <c r="G41" s="178"/>
    </row>
    <row r="42" spans="2:9">
      <c r="B42" s="36" t="s">
        <v>193</v>
      </c>
      <c r="C42" s="181"/>
      <c r="D42" s="175"/>
      <c r="E42" s="28">
        <f t="shared" si="4"/>
        <v>0</v>
      </c>
      <c r="F42" s="23" t="s">
        <v>128</v>
      </c>
      <c r="G42" s="178"/>
    </row>
    <row r="43" spans="2:9">
      <c r="B43" s="36" t="s">
        <v>116</v>
      </c>
      <c r="C43" s="181"/>
      <c r="D43" s="175"/>
      <c r="E43" s="28">
        <f t="shared" si="4"/>
        <v>0</v>
      </c>
      <c r="F43" s="9" t="s">
        <v>165</v>
      </c>
      <c r="G43" s="183"/>
    </row>
    <row r="44" spans="2:9">
      <c r="B44" s="36" t="s">
        <v>117</v>
      </c>
      <c r="C44" s="181"/>
      <c r="D44" s="175"/>
      <c r="E44" s="28">
        <f t="shared" si="4"/>
        <v>0</v>
      </c>
      <c r="F44" s="23" t="s">
        <v>173</v>
      </c>
      <c r="G44" s="178"/>
      <c r="I44" s="2"/>
    </row>
    <row r="45" spans="2:9">
      <c r="B45" s="36" t="s">
        <v>175</v>
      </c>
      <c r="C45" s="182"/>
      <c r="D45" s="176"/>
      <c r="E45" s="28">
        <f t="shared" si="4"/>
        <v>0</v>
      </c>
      <c r="F45" s="9" t="s">
        <v>160</v>
      </c>
      <c r="G45" s="184"/>
    </row>
    <row r="46" spans="2:9" s="8" customFormat="1">
      <c r="B46" s="45" t="s">
        <v>15</v>
      </c>
      <c r="C46" s="18">
        <f>SUM(C31:C45)</f>
        <v>0</v>
      </c>
      <c r="D46" s="29">
        <f>SUM(D31:D45)</f>
        <v>0</v>
      </c>
      <c r="E46" s="18">
        <f>SUM(E31:E45)</f>
        <v>0</v>
      </c>
      <c r="F46" s="30" t="s">
        <v>16</v>
      </c>
      <c r="G46" s="41">
        <f>SUM(G33:G45)</f>
        <v>0</v>
      </c>
    </row>
    <row r="47" spans="2:9" s="8" customFormat="1">
      <c r="B47" s="49" t="s">
        <v>43</v>
      </c>
      <c r="C47" s="18">
        <f>C28+C46</f>
        <v>0</v>
      </c>
      <c r="D47" s="18">
        <f>D28+D46</f>
        <v>0</v>
      </c>
      <c r="E47" s="18">
        <f>E28+E46</f>
        <v>0</v>
      </c>
      <c r="F47" s="24" t="s">
        <v>43</v>
      </c>
      <c r="G47" s="41">
        <f>G25+G28+G46</f>
        <v>0</v>
      </c>
    </row>
    <row r="48" spans="2:9">
      <c r="B48" s="36" t="s">
        <v>177</v>
      </c>
      <c r="C48" s="10"/>
      <c r="D48" s="9"/>
      <c r="E48" s="9"/>
      <c r="F48" s="15" t="s">
        <v>201</v>
      </c>
      <c r="G48" s="39"/>
    </row>
    <row r="49" spans="2:7">
      <c r="B49" s="36" t="s">
        <v>176</v>
      </c>
      <c r="C49" s="9"/>
      <c r="D49" s="9"/>
      <c r="E49" s="9"/>
      <c r="F49" s="15" t="s">
        <v>202</v>
      </c>
      <c r="G49" s="178"/>
    </row>
    <row r="50" spans="2:7">
      <c r="B50" s="36"/>
      <c r="C50" s="9"/>
      <c r="D50" s="9"/>
      <c r="E50" s="9"/>
      <c r="F50" s="9" t="s">
        <v>166</v>
      </c>
      <c r="G50" s="178"/>
    </row>
    <row r="51" spans="2:7">
      <c r="B51" s="36"/>
      <c r="C51" s="11"/>
      <c r="D51" s="9"/>
      <c r="E51" s="9"/>
      <c r="F51" s="9" t="s">
        <v>161</v>
      </c>
      <c r="G51" s="37"/>
    </row>
    <row r="52" spans="2:7" ht="16.5" thickBot="1">
      <c r="B52" s="50"/>
      <c r="C52" s="51"/>
      <c r="D52" s="51"/>
      <c r="E52" s="51"/>
      <c r="F52" s="51" t="s">
        <v>174</v>
      </c>
      <c r="G52" s="52"/>
    </row>
  </sheetData>
  <sheetProtection sheet="1" objects="1" scenarios="1"/>
  <mergeCells count="1">
    <mergeCell ref="B3:G3"/>
  </mergeCells>
  <phoneticPr fontId="0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G52"/>
  <sheetViews>
    <sheetView showGridLines="0" showZeros="0" tabSelected="1" workbookViewId="0">
      <selection activeCell="G1" sqref="G1"/>
    </sheetView>
  </sheetViews>
  <sheetFormatPr baseColWidth="10" defaultRowHeight="15.75"/>
  <cols>
    <col min="1" max="1" width="3.7109375" style="1" customWidth="1"/>
    <col min="2" max="2" width="40.7109375" style="1" customWidth="1"/>
    <col min="3" max="5" width="12.7109375" style="1" customWidth="1"/>
    <col min="6" max="6" width="40.7109375" style="1" customWidth="1"/>
    <col min="7" max="7" width="12.7109375" style="1" customWidth="1"/>
    <col min="8" max="16384" width="11.42578125" style="1"/>
  </cols>
  <sheetData>
    <row r="1" spans="2:7" ht="16.5" thickBot="1">
      <c r="F1" s="173" t="s">
        <v>225</v>
      </c>
      <c r="G1" s="172"/>
    </row>
    <row r="2" spans="2:7" s="3" customFormat="1" ht="16.5" thickBot="1">
      <c r="B2" s="6"/>
      <c r="C2" s="7"/>
    </row>
    <row r="3" spans="2:7" ht="16.5" thickBot="1">
      <c r="B3" s="191" t="s">
        <v>233</v>
      </c>
      <c r="C3" s="192"/>
      <c r="D3" s="192"/>
      <c r="E3" s="192"/>
      <c r="F3" s="192"/>
      <c r="G3" s="193"/>
    </row>
    <row r="4" spans="2:7" s="8" customFormat="1">
      <c r="B4" s="53" t="s">
        <v>17</v>
      </c>
      <c r="C4" s="54" t="s">
        <v>18</v>
      </c>
      <c r="D4" s="54" t="s">
        <v>19</v>
      </c>
      <c r="E4" s="54" t="s">
        <v>20</v>
      </c>
      <c r="F4" s="54" t="s">
        <v>21</v>
      </c>
      <c r="G4" s="55" t="s">
        <v>0</v>
      </c>
    </row>
    <row r="5" spans="2:7" s="8" customFormat="1">
      <c r="B5" s="34" t="s">
        <v>22</v>
      </c>
      <c r="C5" s="17"/>
      <c r="D5" s="17"/>
      <c r="E5" s="17"/>
      <c r="F5" s="16" t="s">
        <v>23</v>
      </c>
      <c r="G5" s="35"/>
    </row>
    <row r="6" spans="2:7">
      <c r="B6" s="36" t="s">
        <v>226</v>
      </c>
      <c r="C6" s="9"/>
      <c r="D6" s="9"/>
      <c r="E6" s="19"/>
      <c r="F6" s="9"/>
      <c r="G6" s="37"/>
    </row>
    <row r="7" spans="2:7">
      <c r="B7" s="36" t="s">
        <v>103</v>
      </c>
      <c r="C7" s="174"/>
      <c r="D7" s="174"/>
      <c r="E7" s="11">
        <f>C7-D7</f>
        <v>0</v>
      </c>
      <c r="F7" s="9" t="s">
        <v>24</v>
      </c>
      <c r="G7" s="177"/>
    </row>
    <row r="8" spans="2:7">
      <c r="B8" s="36" t="s">
        <v>104</v>
      </c>
      <c r="C8" s="174"/>
      <c r="D8" s="174"/>
      <c r="E8" s="11">
        <f t="shared" ref="E8:E13" si="0">C8-D8</f>
        <v>0</v>
      </c>
      <c r="F8" s="9" t="s">
        <v>26</v>
      </c>
      <c r="G8" s="177"/>
    </row>
    <row r="9" spans="2:7">
      <c r="B9" s="36" t="s">
        <v>107</v>
      </c>
      <c r="C9" s="175"/>
      <c r="D9" s="175"/>
      <c r="E9" s="11">
        <f t="shared" si="0"/>
        <v>0</v>
      </c>
      <c r="F9" s="9"/>
      <c r="G9" s="39"/>
    </row>
    <row r="10" spans="2:7">
      <c r="B10" s="36" t="s">
        <v>105</v>
      </c>
      <c r="C10" s="175"/>
      <c r="D10" s="175"/>
      <c r="E10" s="11">
        <f t="shared" si="0"/>
        <v>0</v>
      </c>
      <c r="F10" s="9" t="s">
        <v>28</v>
      </c>
      <c r="G10" s="178"/>
    </row>
    <row r="11" spans="2:7">
      <c r="B11" s="36" t="s">
        <v>194</v>
      </c>
      <c r="C11" s="175"/>
      <c r="D11" s="175"/>
      <c r="E11" s="11">
        <f t="shared" si="0"/>
        <v>0</v>
      </c>
      <c r="F11" s="9" t="s">
        <v>30</v>
      </c>
      <c r="G11" s="178"/>
    </row>
    <row r="12" spans="2:7">
      <c r="B12" s="36" t="s">
        <v>106</v>
      </c>
      <c r="C12" s="175"/>
      <c r="D12" s="175"/>
      <c r="E12" s="11">
        <f t="shared" si="0"/>
        <v>0</v>
      </c>
      <c r="F12" s="9" t="s">
        <v>118</v>
      </c>
      <c r="G12" s="178"/>
    </row>
    <row r="13" spans="2:7">
      <c r="B13" s="36" t="s">
        <v>199</v>
      </c>
      <c r="C13" s="175"/>
      <c r="D13" s="175"/>
      <c r="E13" s="11">
        <f t="shared" si="0"/>
        <v>0</v>
      </c>
      <c r="F13" s="9" t="s">
        <v>119</v>
      </c>
      <c r="G13" s="178"/>
    </row>
    <row r="14" spans="2:7">
      <c r="B14" s="36" t="s">
        <v>227</v>
      </c>
      <c r="C14" s="10"/>
      <c r="D14" s="10"/>
      <c r="E14" s="11"/>
      <c r="F14" s="9" t="s">
        <v>31</v>
      </c>
      <c r="G14" s="178"/>
    </row>
    <row r="15" spans="2:7">
      <c r="B15" s="36" t="s">
        <v>25</v>
      </c>
      <c r="C15" s="175"/>
      <c r="D15" s="175"/>
      <c r="E15" s="11">
        <f>C15-D15</f>
        <v>0</v>
      </c>
      <c r="F15" s="9"/>
      <c r="G15" s="39"/>
    </row>
    <row r="16" spans="2:7">
      <c r="B16" s="36" t="s">
        <v>27</v>
      </c>
      <c r="C16" s="175"/>
      <c r="D16" s="175"/>
      <c r="E16" s="11">
        <f>C16-D16</f>
        <v>0</v>
      </c>
      <c r="F16" s="20" t="s">
        <v>131</v>
      </c>
      <c r="G16" s="41">
        <f>E47-SUM(G7:G15)-G28-G46</f>
        <v>0</v>
      </c>
    </row>
    <row r="17" spans="2:7">
      <c r="B17" s="36" t="s">
        <v>29</v>
      </c>
      <c r="C17" s="175"/>
      <c r="D17" s="175"/>
      <c r="E17" s="11">
        <f t="shared" ref="E17:E20" si="1">C17-D17</f>
        <v>0</v>
      </c>
      <c r="F17" s="9"/>
      <c r="G17" s="39"/>
    </row>
    <row r="18" spans="2:7">
      <c r="B18" s="36" t="s">
        <v>136</v>
      </c>
      <c r="C18" s="175"/>
      <c r="D18" s="175"/>
      <c r="E18" s="11">
        <f t="shared" si="1"/>
        <v>0</v>
      </c>
      <c r="F18" s="9" t="s">
        <v>120</v>
      </c>
      <c r="G18" s="39"/>
    </row>
    <row r="19" spans="2:7">
      <c r="B19" s="36" t="s">
        <v>108</v>
      </c>
      <c r="C19" s="175"/>
      <c r="D19" s="175"/>
      <c r="E19" s="11">
        <f t="shared" si="1"/>
        <v>0</v>
      </c>
      <c r="F19" s="9" t="s">
        <v>44</v>
      </c>
      <c r="G19" s="39"/>
    </row>
    <row r="20" spans="2:7">
      <c r="B20" s="36" t="s">
        <v>200</v>
      </c>
      <c r="C20" s="175"/>
      <c r="D20" s="175"/>
      <c r="E20" s="11">
        <f t="shared" si="1"/>
        <v>0</v>
      </c>
      <c r="F20" s="9"/>
      <c r="G20" s="39"/>
    </row>
    <row r="21" spans="2:7">
      <c r="B21" s="36" t="s">
        <v>228</v>
      </c>
      <c r="C21" s="10"/>
      <c r="D21" s="10"/>
      <c r="E21" s="11"/>
      <c r="F21" s="9"/>
      <c r="G21" s="39"/>
    </row>
    <row r="22" spans="2:7">
      <c r="B22" s="36" t="s">
        <v>111</v>
      </c>
      <c r="C22" s="175"/>
      <c r="D22" s="175"/>
      <c r="E22" s="11">
        <f>C22-D22</f>
        <v>0</v>
      </c>
      <c r="F22" s="20" t="s">
        <v>130</v>
      </c>
      <c r="G22" s="43">
        <f>SUM(G7:G15)+SUM(G17:G21)</f>
        <v>0</v>
      </c>
    </row>
    <row r="23" spans="2:7">
      <c r="B23" s="36" t="s">
        <v>112</v>
      </c>
      <c r="C23" s="175"/>
      <c r="D23" s="175"/>
      <c r="E23" s="11"/>
      <c r="F23" s="21"/>
      <c r="G23" s="38"/>
    </row>
    <row r="24" spans="2:7">
      <c r="B24" s="36" t="s">
        <v>195</v>
      </c>
      <c r="C24" s="175"/>
      <c r="D24" s="175"/>
      <c r="E24" s="11"/>
      <c r="F24" s="9"/>
      <c r="G24" s="44"/>
    </row>
    <row r="25" spans="2:7">
      <c r="B25" s="36" t="s">
        <v>109</v>
      </c>
      <c r="C25" s="175"/>
      <c r="D25" s="175"/>
      <c r="E25" s="11"/>
      <c r="F25" s="30" t="s">
        <v>14</v>
      </c>
      <c r="G25" s="41">
        <f>G22+G16</f>
        <v>0</v>
      </c>
    </row>
    <row r="26" spans="2:7">
      <c r="B26" s="36" t="s">
        <v>159</v>
      </c>
      <c r="C26" s="175"/>
      <c r="D26" s="175"/>
      <c r="E26" s="11">
        <f>C26-D26</f>
        <v>0</v>
      </c>
      <c r="F26" s="12" t="s">
        <v>121</v>
      </c>
      <c r="G26" s="179"/>
    </row>
    <row r="27" spans="2:7">
      <c r="B27" s="36" t="s">
        <v>110</v>
      </c>
      <c r="C27" s="176"/>
      <c r="D27" s="176"/>
      <c r="E27" s="5"/>
      <c r="F27" s="9" t="s">
        <v>122</v>
      </c>
      <c r="G27" s="180"/>
    </row>
    <row r="28" spans="2:7" s="8" customFormat="1">
      <c r="B28" s="45" t="s">
        <v>14</v>
      </c>
      <c r="C28" s="22">
        <f>SUM(C6:C27)</f>
        <v>0</v>
      </c>
      <c r="D28" s="22">
        <f>SUM(D6:D27)</f>
        <v>0</v>
      </c>
      <c r="E28" s="22">
        <f>SUM(E6:E27)</f>
        <v>0</v>
      </c>
      <c r="F28" s="30" t="s">
        <v>15</v>
      </c>
      <c r="G28" s="46">
        <f>G26+G27</f>
        <v>0</v>
      </c>
    </row>
    <row r="29" spans="2:7" s="8" customFormat="1">
      <c r="B29" s="34" t="s">
        <v>33</v>
      </c>
      <c r="C29" s="22"/>
      <c r="D29" s="22"/>
      <c r="E29" s="22"/>
      <c r="F29" s="16" t="s">
        <v>35</v>
      </c>
      <c r="G29" s="47"/>
    </row>
    <row r="30" spans="2:7">
      <c r="B30" s="48" t="s">
        <v>232</v>
      </c>
      <c r="C30" s="10"/>
      <c r="D30" s="10"/>
      <c r="E30" s="10"/>
      <c r="F30" s="21"/>
      <c r="G30" s="39"/>
    </row>
    <row r="31" spans="2:7">
      <c r="B31" s="48" t="s">
        <v>113</v>
      </c>
      <c r="C31" s="175"/>
      <c r="D31" s="175"/>
      <c r="E31" s="10">
        <f>C31-D31</f>
        <v>0</v>
      </c>
      <c r="F31" s="9" t="s">
        <v>123</v>
      </c>
      <c r="G31" s="178"/>
    </row>
    <row r="32" spans="2:7">
      <c r="B32" s="48" t="s">
        <v>114</v>
      </c>
      <c r="C32" s="175"/>
      <c r="D32" s="175"/>
      <c r="E32" s="10">
        <f t="shared" ref="E32:E35" si="2">C32-D32</f>
        <v>0</v>
      </c>
      <c r="F32" s="9" t="s">
        <v>124</v>
      </c>
      <c r="G32" s="178"/>
    </row>
    <row r="33" spans="2:7">
      <c r="B33" s="48" t="s">
        <v>196</v>
      </c>
      <c r="C33" s="175"/>
      <c r="D33" s="175"/>
      <c r="E33" s="10">
        <f t="shared" si="2"/>
        <v>0</v>
      </c>
      <c r="F33" s="9" t="s">
        <v>197</v>
      </c>
      <c r="G33" s="178"/>
    </row>
    <row r="34" spans="2:7">
      <c r="B34" s="36" t="s">
        <v>34</v>
      </c>
      <c r="C34" s="175"/>
      <c r="D34" s="175"/>
      <c r="E34" s="10">
        <f t="shared" si="2"/>
        <v>0</v>
      </c>
      <c r="F34" s="9" t="s">
        <v>125</v>
      </c>
      <c r="G34" s="178"/>
    </row>
    <row r="35" spans="2:7">
      <c r="B35" s="36" t="s">
        <v>115</v>
      </c>
      <c r="C35" s="175"/>
      <c r="D35" s="175"/>
      <c r="E35" s="10">
        <f t="shared" si="2"/>
        <v>0</v>
      </c>
      <c r="F35" s="9" t="s">
        <v>36</v>
      </c>
      <c r="G35" s="178"/>
    </row>
    <row r="36" spans="2:7">
      <c r="B36" s="36" t="s">
        <v>230</v>
      </c>
      <c r="C36" s="10"/>
      <c r="D36" s="10"/>
      <c r="E36" s="10"/>
      <c r="F36" s="9" t="s">
        <v>231</v>
      </c>
      <c r="G36" s="39"/>
    </row>
    <row r="37" spans="2:7">
      <c r="B37" s="36" t="s">
        <v>144</v>
      </c>
      <c r="C37" s="175"/>
      <c r="D37" s="175"/>
      <c r="E37" s="10">
        <f t="shared" ref="E37:E45" si="3">C37-D37</f>
        <v>0</v>
      </c>
      <c r="F37" s="9" t="s">
        <v>38</v>
      </c>
      <c r="G37" s="178"/>
    </row>
    <row r="38" spans="2:7">
      <c r="B38" s="36" t="s">
        <v>37</v>
      </c>
      <c r="C38" s="175"/>
      <c r="D38" s="175"/>
      <c r="E38" s="10"/>
      <c r="F38" s="23" t="s">
        <v>40</v>
      </c>
      <c r="G38" s="178"/>
    </row>
    <row r="39" spans="2:7">
      <c r="B39" s="36" t="s">
        <v>158</v>
      </c>
      <c r="C39" s="175"/>
      <c r="D39" s="175"/>
      <c r="E39" s="10">
        <f t="shared" si="3"/>
        <v>0</v>
      </c>
      <c r="F39" s="23" t="s">
        <v>126</v>
      </c>
      <c r="G39" s="178"/>
    </row>
    <row r="40" spans="2:7">
      <c r="B40" s="36" t="s">
        <v>39</v>
      </c>
      <c r="C40" s="175"/>
      <c r="D40" s="175"/>
      <c r="E40" s="10"/>
      <c r="F40" s="9" t="s">
        <v>127</v>
      </c>
      <c r="G40" s="178"/>
    </row>
    <row r="41" spans="2:7">
      <c r="B41" s="36" t="s">
        <v>41</v>
      </c>
      <c r="C41" s="175"/>
      <c r="D41" s="175"/>
      <c r="E41" s="10">
        <f t="shared" si="3"/>
        <v>0</v>
      </c>
      <c r="F41" s="23" t="s">
        <v>42</v>
      </c>
      <c r="G41" s="178"/>
    </row>
    <row r="42" spans="2:7">
      <c r="B42" s="36" t="s">
        <v>193</v>
      </c>
      <c r="C42" s="175"/>
      <c r="D42" s="175"/>
      <c r="E42" s="10">
        <f t="shared" si="3"/>
        <v>0</v>
      </c>
      <c r="F42" s="23" t="s">
        <v>128</v>
      </c>
      <c r="G42" s="178"/>
    </row>
    <row r="43" spans="2:7">
      <c r="B43" s="36" t="s">
        <v>116</v>
      </c>
      <c r="C43" s="175"/>
      <c r="D43" s="175"/>
      <c r="E43" s="10"/>
      <c r="F43" s="9" t="s">
        <v>129</v>
      </c>
      <c r="G43" s="178"/>
    </row>
    <row r="44" spans="2:7">
      <c r="B44" s="36" t="s">
        <v>117</v>
      </c>
      <c r="C44" s="175"/>
      <c r="D44" s="175"/>
      <c r="E44" s="10"/>
      <c r="F44" s="23" t="s">
        <v>173</v>
      </c>
      <c r="G44" s="178"/>
    </row>
    <row r="45" spans="2:7">
      <c r="B45" s="36" t="s">
        <v>175</v>
      </c>
      <c r="C45" s="176"/>
      <c r="D45" s="176"/>
      <c r="E45" s="4">
        <f t="shared" si="3"/>
        <v>0</v>
      </c>
      <c r="F45" s="9" t="s">
        <v>160</v>
      </c>
      <c r="G45" s="184"/>
    </row>
    <row r="46" spans="2:7" s="8" customFormat="1">
      <c r="B46" s="45" t="s">
        <v>15</v>
      </c>
      <c r="C46" s="18">
        <f>SUM(C31:C45)</f>
        <v>0</v>
      </c>
      <c r="D46" s="18">
        <f>SUM(D31:D45)</f>
        <v>0</v>
      </c>
      <c r="E46" s="18">
        <f>SUM(E31:E45)</f>
        <v>0</v>
      </c>
      <c r="F46" s="30" t="s">
        <v>16</v>
      </c>
      <c r="G46" s="41">
        <f>SUM(G33:G45)</f>
        <v>0</v>
      </c>
    </row>
    <row r="47" spans="2:7" s="8" customFormat="1">
      <c r="B47" s="49" t="s">
        <v>43</v>
      </c>
      <c r="C47" s="18">
        <f>C28+C46</f>
        <v>0</v>
      </c>
      <c r="D47" s="18">
        <f>D28+D46</f>
        <v>0</v>
      </c>
      <c r="E47" s="18">
        <f>E46+E28</f>
        <v>0</v>
      </c>
      <c r="F47" s="24" t="s">
        <v>43</v>
      </c>
      <c r="G47" s="41">
        <f>G46+G28+G25</f>
        <v>0</v>
      </c>
    </row>
    <row r="48" spans="2:7" ht="15.75" customHeight="1">
      <c r="B48" s="56" t="s">
        <v>178</v>
      </c>
      <c r="C48" s="13"/>
      <c r="D48" s="12"/>
      <c r="E48" s="14"/>
      <c r="F48" s="15" t="s">
        <v>201</v>
      </c>
      <c r="G48" s="42"/>
    </row>
    <row r="49" spans="2:7">
      <c r="B49" s="36" t="s">
        <v>176</v>
      </c>
      <c r="C49" s="9"/>
      <c r="D49" s="9"/>
      <c r="E49" s="9"/>
      <c r="F49" s="15" t="s">
        <v>202</v>
      </c>
      <c r="G49" s="178"/>
    </row>
    <row r="50" spans="2:7">
      <c r="B50" s="36"/>
      <c r="C50" s="9"/>
      <c r="D50" s="9"/>
      <c r="E50" s="9"/>
      <c r="F50" s="9" t="s">
        <v>166</v>
      </c>
      <c r="G50" s="177"/>
    </row>
    <row r="51" spans="2:7">
      <c r="B51" s="36"/>
      <c r="C51" s="11"/>
      <c r="D51" s="9"/>
      <c r="E51" s="9"/>
      <c r="F51" s="9" t="s">
        <v>161</v>
      </c>
      <c r="G51" s="37"/>
    </row>
    <row r="52" spans="2:7" ht="16.5" thickBot="1">
      <c r="B52" s="50"/>
      <c r="C52" s="51"/>
      <c r="D52" s="51"/>
      <c r="E52" s="51"/>
      <c r="F52" s="51" t="s">
        <v>179</v>
      </c>
      <c r="G52" s="52"/>
    </row>
  </sheetData>
  <sheetProtection sheet="1" objects="1" scenarios="1"/>
  <mergeCells count="1">
    <mergeCell ref="B3:G3"/>
  </mergeCells>
  <phoneticPr fontId="1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F53"/>
  <sheetViews>
    <sheetView showGridLines="0" showZeros="0" workbookViewId="0">
      <selection activeCell="F7" sqref="F7"/>
    </sheetView>
  </sheetViews>
  <sheetFormatPr baseColWidth="10" defaultRowHeight="15.75"/>
  <cols>
    <col min="1" max="1" width="3.7109375" style="1" customWidth="1"/>
    <col min="2" max="2" width="36.7109375" style="1" customWidth="1"/>
    <col min="3" max="6" width="15.7109375" style="1" customWidth="1"/>
    <col min="7" max="16384" width="11.42578125" style="1"/>
  </cols>
  <sheetData>
    <row r="1" spans="2:6" ht="16.5" thickBot="1">
      <c r="E1" s="173" t="s">
        <v>225</v>
      </c>
      <c r="F1" s="172"/>
    </row>
    <row r="2" spans="2:6" ht="16.5" thickBot="1"/>
    <row r="3" spans="2:6" s="3" customFormat="1" ht="16.5" thickBot="1">
      <c r="B3" s="191" t="s">
        <v>203</v>
      </c>
      <c r="C3" s="192"/>
      <c r="D3" s="192"/>
      <c r="E3" s="192"/>
      <c r="F3" s="193"/>
    </row>
    <row r="4" spans="2:6" s="3" customFormat="1" ht="16.5" thickBot="1">
      <c r="B4" s="63"/>
      <c r="C4" s="63"/>
      <c r="D4" s="63"/>
      <c r="E4" s="63"/>
      <c r="F4" s="63"/>
    </row>
    <row r="5" spans="2:6" s="61" customFormat="1" ht="31.5">
      <c r="B5" s="75" t="s">
        <v>132</v>
      </c>
      <c r="C5" s="76" t="s">
        <v>133</v>
      </c>
      <c r="D5" s="76" t="s">
        <v>154</v>
      </c>
      <c r="E5" s="76" t="s">
        <v>155</v>
      </c>
      <c r="F5" s="77" t="s">
        <v>134</v>
      </c>
    </row>
    <row r="6" spans="2:6">
      <c r="B6" s="78" t="s">
        <v>66</v>
      </c>
      <c r="C6" s="12"/>
      <c r="D6" s="12"/>
      <c r="E6" s="12"/>
      <c r="F6" s="79"/>
    </row>
    <row r="7" spans="2:6">
      <c r="B7" s="36" t="s">
        <v>103</v>
      </c>
      <c r="C7" s="174"/>
      <c r="D7" s="174"/>
      <c r="E7" s="174"/>
      <c r="F7" s="38">
        <f>C7+D7-E7</f>
        <v>0</v>
      </c>
    </row>
    <row r="8" spans="2:6">
      <c r="B8" s="36" t="s">
        <v>104</v>
      </c>
      <c r="C8" s="174"/>
      <c r="D8" s="174"/>
      <c r="E8" s="174"/>
      <c r="F8" s="38">
        <f>C8+D8-E8</f>
        <v>0</v>
      </c>
    </row>
    <row r="9" spans="2:6">
      <c r="B9" s="36" t="s">
        <v>152</v>
      </c>
      <c r="C9" s="174"/>
      <c r="D9" s="174"/>
      <c r="E9" s="174"/>
      <c r="F9" s="38">
        <f t="shared" ref="F9:F20" si="0">C9+D9-E9</f>
        <v>0</v>
      </c>
    </row>
    <row r="10" spans="2:6">
      <c r="B10" s="36" t="s">
        <v>105</v>
      </c>
      <c r="C10" s="174"/>
      <c r="D10" s="174"/>
      <c r="E10" s="174"/>
      <c r="F10" s="38">
        <f t="shared" si="0"/>
        <v>0</v>
      </c>
    </row>
    <row r="11" spans="2:6">
      <c r="B11" s="80" t="s">
        <v>151</v>
      </c>
      <c r="C11" s="11"/>
      <c r="D11" s="11"/>
      <c r="E11" s="11"/>
      <c r="F11" s="38"/>
    </row>
    <row r="12" spans="2:6">
      <c r="B12" s="36" t="s">
        <v>25</v>
      </c>
      <c r="C12" s="174"/>
      <c r="D12" s="174"/>
      <c r="E12" s="174"/>
      <c r="F12" s="38">
        <f t="shared" si="0"/>
        <v>0</v>
      </c>
    </row>
    <row r="13" spans="2:6">
      <c r="B13" s="36" t="s">
        <v>27</v>
      </c>
      <c r="C13" s="174"/>
      <c r="D13" s="174"/>
      <c r="E13" s="174"/>
      <c r="F13" s="38">
        <f t="shared" si="0"/>
        <v>0</v>
      </c>
    </row>
    <row r="14" spans="2:6">
      <c r="B14" s="36" t="s">
        <v>135</v>
      </c>
      <c r="C14" s="174"/>
      <c r="D14" s="174"/>
      <c r="E14" s="174"/>
      <c r="F14" s="38">
        <f t="shared" si="0"/>
        <v>0</v>
      </c>
    </row>
    <row r="15" spans="2:6">
      <c r="B15" s="36" t="s">
        <v>136</v>
      </c>
      <c r="C15" s="174"/>
      <c r="D15" s="174"/>
      <c r="E15" s="174"/>
      <c r="F15" s="38">
        <f t="shared" si="0"/>
        <v>0</v>
      </c>
    </row>
    <row r="16" spans="2:6">
      <c r="B16" s="36" t="s">
        <v>153</v>
      </c>
      <c r="C16" s="174"/>
      <c r="D16" s="174"/>
      <c r="E16" s="174"/>
      <c r="F16" s="38">
        <f t="shared" si="0"/>
        <v>0</v>
      </c>
    </row>
    <row r="17" spans="2:6">
      <c r="B17" s="80" t="s">
        <v>150</v>
      </c>
      <c r="C17" s="11"/>
      <c r="D17" s="11"/>
      <c r="E17" s="11"/>
      <c r="F17" s="38"/>
    </row>
    <row r="18" spans="2:6">
      <c r="B18" s="36" t="s">
        <v>137</v>
      </c>
      <c r="C18" s="174"/>
      <c r="D18" s="174"/>
      <c r="E18" s="174"/>
      <c r="F18" s="38">
        <f t="shared" si="0"/>
        <v>0</v>
      </c>
    </row>
    <row r="19" spans="2:6">
      <c r="B19" s="81" t="s">
        <v>32</v>
      </c>
      <c r="C19" s="188"/>
      <c r="D19" s="188"/>
      <c r="E19" s="188"/>
      <c r="F19" s="44">
        <f t="shared" si="0"/>
        <v>0</v>
      </c>
    </row>
    <row r="20" spans="2:6" s="8" customFormat="1" ht="16.5" thickBot="1">
      <c r="B20" s="82" t="s">
        <v>138</v>
      </c>
      <c r="C20" s="83">
        <f>SUM(C7:C19)</f>
        <v>0</v>
      </c>
      <c r="D20" s="83">
        <f>SUM(D7:D19)</f>
        <v>0</v>
      </c>
      <c r="E20" s="83">
        <f>SUM(E7:E19)</f>
        <v>0</v>
      </c>
      <c r="F20" s="84">
        <f t="shared" si="0"/>
        <v>0</v>
      </c>
    </row>
    <row r="21" spans="2:6" ht="16.5" thickBot="1">
      <c r="B21" s="57"/>
      <c r="C21" s="58"/>
      <c r="D21" s="58"/>
      <c r="E21" s="58"/>
      <c r="F21" s="58"/>
    </row>
    <row r="22" spans="2:6" s="61" customFormat="1" ht="31.5">
      <c r="B22" s="75" t="s">
        <v>139</v>
      </c>
      <c r="C22" s="76" t="s">
        <v>133</v>
      </c>
      <c r="D22" s="76" t="s">
        <v>140</v>
      </c>
      <c r="E22" s="76" t="s">
        <v>155</v>
      </c>
      <c r="F22" s="77" t="s">
        <v>134</v>
      </c>
    </row>
    <row r="23" spans="2:6">
      <c r="B23" s="78" t="s">
        <v>149</v>
      </c>
      <c r="C23" s="12"/>
      <c r="D23" s="12"/>
      <c r="E23" s="12"/>
      <c r="F23" s="79"/>
    </row>
    <row r="24" spans="2:6">
      <c r="B24" s="36" t="s">
        <v>103</v>
      </c>
      <c r="C24" s="174"/>
      <c r="D24" s="174"/>
      <c r="E24" s="174"/>
      <c r="F24" s="38">
        <f>C24+D24-E24</f>
        <v>0</v>
      </c>
    </row>
    <row r="25" spans="2:6">
      <c r="B25" s="36" t="s">
        <v>104</v>
      </c>
      <c r="C25" s="190"/>
      <c r="D25" s="190"/>
      <c r="E25" s="189"/>
      <c r="F25" s="38">
        <f>C25+D25-E25</f>
        <v>0</v>
      </c>
    </row>
    <row r="26" spans="2:6">
      <c r="B26" s="36" t="s">
        <v>152</v>
      </c>
      <c r="C26" s="174"/>
      <c r="D26" s="174"/>
      <c r="E26" s="174"/>
      <c r="F26" s="38">
        <f>C26+D26-E26</f>
        <v>0</v>
      </c>
    </row>
    <row r="27" spans="2:6">
      <c r="B27" s="80" t="s">
        <v>151</v>
      </c>
      <c r="C27" s="11"/>
      <c r="D27" s="11"/>
      <c r="E27" s="11"/>
      <c r="F27" s="38"/>
    </row>
    <row r="28" spans="2:6">
      <c r="B28" s="36" t="s">
        <v>27</v>
      </c>
      <c r="C28" s="174"/>
      <c r="D28" s="174"/>
      <c r="E28" s="174"/>
      <c r="F28" s="38">
        <f>C28+D28-E28</f>
        <v>0</v>
      </c>
    </row>
    <row r="29" spans="2:6">
      <c r="B29" s="36" t="s">
        <v>135</v>
      </c>
      <c r="C29" s="174"/>
      <c r="D29" s="174"/>
      <c r="E29" s="174"/>
      <c r="F29" s="38">
        <f>C29+D29-E29</f>
        <v>0</v>
      </c>
    </row>
    <row r="30" spans="2:6">
      <c r="B30" s="81" t="s">
        <v>136</v>
      </c>
      <c r="C30" s="188"/>
      <c r="D30" s="188"/>
      <c r="E30" s="188"/>
      <c r="F30" s="44">
        <f>C30+D30-E30</f>
        <v>0</v>
      </c>
    </row>
    <row r="31" spans="2:6" s="8" customFormat="1" ht="16.5" thickBot="1">
      <c r="B31" s="82" t="s">
        <v>138</v>
      </c>
      <c r="C31" s="83">
        <f>SUM(C24:C30)</f>
        <v>0</v>
      </c>
      <c r="D31" s="83">
        <f>SUM(D24:D30)</f>
        <v>0</v>
      </c>
      <c r="E31" s="83">
        <f>SUM(E24:E30)</f>
        <v>0</v>
      </c>
      <c r="F31" s="84">
        <f>C31+D31-E31</f>
        <v>0</v>
      </c>
    </row>
    <row r="32" spans="2:6" ht="16.5" thickBot="1">
      <c r="B32" s="3"/>
      <c r="C32" s="3"/>
      <c r="D32" s="3"/>
      <c r="E32" s="3"/>
      <c r="F32" s="3"/>
    </row>
    <row r="33" spans="2:6" s="61" customFormat="1" ht="31.5">
      <c r="B33" s="75" t="s">
        <v>141</v>
      </c>
      <c r="C33" s="76" t="s">
        <v>133</v>
      </c>
      <c r="D33" s="76" t="s">
        <v>140</v>
      </c>
      <c r="E33" s="76" t="s">
        <v>142</v>
      </c>
      <c r="F33" s="77" t="s">
        <v>134</v>
      </c>
    </row>
    <row r="34" spans="2:6">
      <c r="B34" s="56" t="s">
        <v>156</v>
      </c>
      <c r="C34" s="187"/>
      <c r="D34" s="187"/>
      <c r="E34" s="187"/>
      <c r="F34" s="38">
        <f>C34+D34-E34</f>
        <v>0</v>
      </c>
    </row>
    <row r="35" spans="2:6">
      <c r="B35" s="36" t="s">
        <v>157</v>
      </c>
      <c r="C35" s="175"/>
      <c r="D35" s="174"/>
      <c r="E35" s="174"/>
      <c r="F35" s="38">
        <f>C35+D35-E35</f>
        <v>0</v>
      </c>
    </row>
    <row r="36" spans="2:6">
      <c r="B36" s="36" t="s">
        <v>162</v>
      </c>
      <c r="C36" s="175"/>
      <c r="D36" s="174"/>
      <c r="E36" s="174"/>
      <c r="F36" s="38">
        <f t="shared" ref="F36:F39" si="1">C36+D36-E36</f>
        <v>0</v>
      </c>
    </row>
    <row r="37" spans="2:6">
      <c r="B37" s="36" t="s">
        <v>143</v>
      </c>
      <c r="C37" s="175"/>
      <c r="D37" s="174"/>
      <c r="E37" s="189"/>
      <c r="F37" s="38">
        <f t="shared" si="1"/>
        <v>0</v>
      </c>
    </row>
    <row r="38" spans="2:6">
      <c r="B38" s="36" t="s">
        <v>144</v>
      </c>
      <c r="C38" s="175"/>
      <c r="D38" s="174"/>
      <c r="E38" s="174"/>
      <c r="F38" s="38">
        <f t="shared" si="1"/>
        <v>0</v>
      </c>
    </row>
    <row r="39" spans="2:6">
      <c r="B39" s="81" t="s">
        <v>39</v>
      </c>
      <c r="C39" s="176"/>
      <c r="D39" s="188"/>
      <c r="E39" s="188"/>
      <c r="F39" s="38">
        <f t="shared" si="1"/>
        <v>0</v>
      </c>
    </row>
    <row r="40" spans="2:6" s="8" customFormat="1" ht="16.5" thickBot="1">
      <c r="B40" s="82" t="s">
        <v>138</v>
      </c>
      <c r="C40" s="83">
        <f>SUM(C35:C39)</f>
        <v>0</v>
      </c>
      <c r="D40" s="83">
        <f>SUM(D35:D39)</f>
        <v>0</v>
      </c>
      <c r="E40" s="83">
        <f>SUM(E34:E39)</f>
        <v>0</v>
      </c>
      <c r="F40" s="84">
        <f>SUM(F35:F39)</f>
        <v>0</v>
      </c>
    </row>
    <row r="41" spans="2:6" ht="16.5" thickBot="1">
      <c r="B41" s="3"/>
      <c r="C41" s="3"/>
      <c r="D41" s="3"/>
      <c r="E41" s="3"/>
      <c r="F41" s="3"/>
    </row>
    <row r="42" spans="2:6" s="61" customFormat="1" ht="31.5">
      <c r="B42" s="85" t="s">
        <v>145</v>
      </c>
      <c r="C42" s="86" t="s">
        <v>133</v>
      </c>
      <c r="D42" s="86" t="s">
        <v>140</v>
      </c>
      <c r="E42" s="86" t="s">
        <v>142</v>
      </c>
      <c r="F42" s="87" t="s">
        <v>134</v>
      </c>
    </row>
    <row r="43" spans="2:6">
      <c r="B43" s="56" t="s">
        <v>146</v>
      </c>
      <c r="C43" s="186"/>
      <c r="D43" s="187"/>
      <c r="E43" s="187"/>
      <c r="F43" s="42">
        <f>C43+D43-E43</f>
        <v>0</v>
      </c>
    </row>
    <row r="44" spans="2:6">
      <c r="B44" s="81" t="s">
        <v>147</v>
      </c>
      <c r="C44" s="176"/>
      <c r="D44" s="188"/>
      <c r="E44" s="188"/>
      <c r="F44" s="40">
        <f>C44+D44-E44</f>
        <v>0</v>
      </c>
    </row>
    <row r="45" spans="2:6" s="8" customFormat="1" ht="16.5" thickBot="1">
      <c r="B45" s="82" t="s">
        <v>138</v>
      </c>
      <c r="C45" s="83">
        <f>C43+C44</f>
        <v>0</v>
      </c>
      <c r="D45" s="83">
        <f>D43+D44</f>
        <v>0</v>
      </c>
      <c r="E45" s="83">
        <f>E43+E44</f>
        <v>0</v>
      </c>
      <c r="F45" s="88">
        <f>C45+D45-E45</f>
        <v>0</v>
      </c>
    </row>
    <row r="46" spans="2:6" ht="16.5" thickBot="1"/>
    <row r="47" spans="2:6" ht="16.5" thickBot="1">
      <c r="B47" s="194" t="s">
        <v>148</v>
      </c>
      <c r="C47" s="195"/>
      <c r="D47" s="195"/>
      <c r="E47" s="195"/>
      <c r="F47" s="196"/>
    </row>
    <row r="48" spans="2:6">
      <c r="B48" s="65" t="s">
        <v>167</v>
      </c>
      <c r="C48" s="66"/>
      <c r="D48" s="67"/>
      <c r="E48" s="67"/>
      <c r="F48" s="68"/>
    </row>
    <row r="49" spans="2:6">
      <c r="B49" s="69" t="s">
        <v>27</v>
      </c>
      <c r="C49" s="185"/>
      <c r="D49" s="3"/>
      <c r="E49" s="64"/>
      <c r="F49" s="70"/>
    </row>
    <row r="50" spans="2:6">
      <c r="B50" s="69" t="s">
        <v>163</v>
      </c>
      <c r="C50" s="185"/>
      <c r="D50" s="3"/>
      <c r="E50" s="3"/>
      <c r="F50" s="70"/>
    </row>
    <row r="51" spans="2:6">
      <c r="B51" s="69" t="s">
        <v>168</v>
      </c>
      <c r="C51" s="185"/>
      <c r="D51" s="3"/>
      <c r="E51" s="64"/>
      <c r="F51" s="70"/>
    </row>
    <row r="52" spans="2:6" ht="16.5" thickBot="1">
      <c r="B52" s="71" t="s">
        <v>169</v>
      </c>
      <c r="C52" s="72"/>
      <c r="D52" s="72"/>
      <c r="E52" s="73"/>
      <c r="F52" s="74"/>
    </row>
    <row r="53" spans="2:6">
      <c r="E53" s="59"/>
    </row>
  </sheetData>
  <sheetProtection sheet="1" objects="1" scenarios="1"/>
  <mergeCells count="2">
    <mergeCell ref="B3:F3"/>
    <mergeCell ref="B47:F47"/>
  </mergeCells>
  <phoneticPr fontId="1" type="noConversion"/>
  <pageMargins left="0" right="0" top="0" bottom="0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K19"/>
  <sheetViews>
    <sheetView showGridLines="0" showZeros="0" workbookViewId="0">
      <selection activeCell="B2" sqref="B2:D2"/>
    </sheetView>
  </sheetViews>
  <sheetFormatPr baseColWidth="10" defaultRowHeight="15.75"/>
  <cols>
    <col min="1" max="1" width="4" style="89" customWidth="1"/>
    <col min="2" max="2" width="65.7109375" style="89" customWidth="1"/>
    <col min="3" max="4" width="13.7109375" style="89" customWidth="1"/>
    <col min="5" max="16384" width="11.42578125" style="89"/>
  </cols>
  <sheetData>
    <row r="1" spans="2:4" ht="16.5" thickBot="1"/>
    <row r="2" spans="2:4" ht="16.5" thickBot="1">
      <c r="B2" s="199" t="s">
        <v>204</v>
      </c>
      <c r="C2" s="200"/>
      <c r="D2" s="201"/>
    </row>
    <row r="3" spans="2:4" ht="31.5">
      <c r="B3" s="105" t="s">
        <v>205</v>
      </c>
      <c r="C3" s="54" t="s">
        <v>1</v>
      </c>
      <c r="D3" s="55" t="s">
        <v>2</v>
      </c>
    </row>
    <row r="4" spans="2:4">
      <c r="B4" s="106" t="s">
        <v>180</v>
      </c>
      <c r="C4" s="97"/>
      <c r="D4" s="107">
        <f>+'Bilan N+1'!G16</f>
        <v>0</v>
      </c>
    </row>
    <row r="5" spans="2:4">
      <c r="B5" s="108" t="s">
        <v>66</v>
      </c>
      <c r="C5" s="98"/>
      <c r="D5" s="109">
        <f>+Annexes!D31+Annexes!D40+Annexes!D45</f>
        <v>0</v>
      </c>
    </row>
    <row r="6" spans="2:4">
      <c r="B6" s="108" t="s">
        <v>4</v>
      </c>
      <c r="C6" s="98"/>
      <c r="D6" s="109"/>
    </row>
    <row r="7" spans="2:4">
      <c r="B7" s="108" t="s">
        <v>5</v>
      </c>
      <c r="C7" s="98"/>
      <c r="D7" s="109"/>
    </row>
    <row r="8" spans="2:4">
      <c r="B8" s="108" t="s">
        <v>170</v>
      </c>
      <c r="C8" s="98"/>
      <c r="D8" s="109">
        <f>(Annexes!E13+Annexes!E14+Annexes!E18)-(Annexes!E28+Annexes!E29)</f>
        <v>0</v>
      </c>
    </row>
    <row r="9" spans="2:4">
      <c r="B9" s="110" t="s">
        <v>6</v>
      </c>
      <c r="C9" s="91"/>
      <c r="D9" s="111">
        <f>SUM(D4:D8)-C4</f>
        <v>0</v>
      </c>
    </row>
    <row r="10" spans="2:4">
      <c r="B10" s="108" t="s">
        <v>7</v>
      </c>
      <c r="C10" s="91">
        <f>Annexes!E40</f>
        <v>0</v>
      </c>
      <c r="D10" s="109"/>
    </row>
    <row r="11" spans="2:4">
      <c r="B11" s="108" t="s">
        <v>8</v>
      </c>
      <c r="C11" s="91"/>
      <c r="D11" s="109"/>
    </row>
    <row r="12" spans="2:4">
      <c r="B12" s="108" t="s">
        <v>9</v>
      </c>
      <c r="C12" s="91"/>
      <c r="D12" s="109"/>
    </row>
    <row r="13" spans="2:4">
      <c r="B13" s="108" t="s">
        <v>10</v>
      </c>
      <c r="C13" s="91">
        <f>SUM(Annexes!C49:C51)</f>
        <v>0</v>
      </c>
      <c r="D13" s="109"/>
    </row>
    <row r="14" spans="2:4">
      <c r="B14" s="108" t="s">
        <v>11</v>
      </c>
      <c r="C14" s="91"/>
      <c r="D14" s="109"/>
    </row>
    <row r="15" spans="2:4">
      <c r="B15" s="112" t="s">
        <v>12</v>
      </c>
      <c r="C15" s="100">
        <f>SUM(C10:C14)</f>
        <v>0</v>
      </c>
      <c r="D15" s="113"/>
    </row>
    <row r="16" spans="2:4" ht="16.5" thickBot="1">
      <c r="B16" s="114" t="s">
        <v>3</v>
      </c>
      <c r="C16" s="115" t="str">
        <f>IF(D9&lt;C15,C15-D9,"")</f>
        <v/>
      </c>
      <c r="D16" s="116" t="str">
        <f>IF(D9&gt;C15,D9-C15,"")</f>
        <v/>
      </c>
    </row>
    <row r="17" spans="2:11">
      <c r="B17" s="202" t="s">
        <v>171</v>
      </c>
      <c r="C17" s="203"/>
      <c r="D17" s="204"/>
    </row>
    <row r="18" spans="2:11" ht="16.5" thickBot="1">
      <c r="B18" s="205" t="s">
        <v>181</v>
      </c>
      <c r="C18" s="206"/>
      <c r="D18" s="207"/>
      <c r="E18" s="197"/>
      <c r="F18" s="198"/>
      <c r="G18" s="198"/>
      <c r="H18" s="198"/>
      <c r="I18" s="198"/>
      <c r="J18" s="198"/>
      <c r="K18" s="198"/>
    </row>
    <row r="19" spans="2:11">
      <c r="B19" s="90"/>
    </row>
  </sheetData>
  <sheetProtection sheet="1" objects="1" scenarios="1"/>
  <mergeCells count="4">
    <mergeCell ref="E18:K18"/>
    <mergeCell ref="B2:D2"/>
    <mergeCell ref="B17:D17"/>
    <mergeCell ref="B18:D18"/>
  </mergeCells>
  <phoneticPr fontId="0" type="noConversion"/>
  <printOptions horizontalCentered="1" verticalCentered="1"/>
  <pageMargins left="0.19685039370078741" right="0" top="0.19685039370078741" bottom="0.19685039370078741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G12"/>
  <sheetViews>
    <sheetView showGridLines="0" showZeros="0" workbookViewId="0">
      <selection activeCell="B2" sqref="B2:G2"/>
    </sheetView>
  </sheetViews>
  <sheetFormatPr baseColWidth="10" defaultRowHeight="15.75"/>
  <cols>
    <col min="1" max="1" width="3.7109375" style="1" customWidth="1"/>
    <col min="2" max="2" width="31.7109375" style="1" customWidth="1"/>
    <col min="3" max="4" width="13.7109375" style="1" customWidth="1"/>
    <col min="5" max="5" width="31.7109375" style="1" customWidth="1"/>
    <col min="6" max="7" width="13.7109375" style="1" customWidth="1"/>
    <col min="8" max="16384" width="11.42578125" style="1"/>
  </cols>
  <sheetData>
    <row r="1" spans="2:7" ht="16.5" thickBot="1"/>
    <row r="2" spans="2:7" ht="16.5" thickBot="1">
      <c r="B2" s="191" t="s">
        <v>206</v>
      </c>
      <c r="C2" s="192"/>
      <c r="D2" s="192"/>
      <c r="E2" s="192"/>
      <c r="F2" s="192"/>
      <c r="G2" s="193"/>
    </row>
    <row r="3" spans="2:7">
      <c r="B3" s="53" t="s">
        <v>17</v>
      </c>
      <c r="C3" s="54" t="s">
        <v>0</v>
      </c>
      <c r="D3" s="54" t="s">
        <v>164</v>
      </c>
      <c r="E3" s="54" t="s">
        <v>21</v>
      </c>
      <c r="F3" s="54" t="s">
        <v>0</v>
      </c>
      <c r="G3" s="55" t="s">
        <v>164</v>
      </c>
    </row>
    <row r="4" spans="2:7">
      <c r="B4" s="123" t="s">
        <v>45</v>
      </c>
      <c r="C4" s="120">
        <f>'Bilan N'!C28</f>
        <v>0</v>
      </c>
      <c r="D4" s="120">
        <f>'Bilan N+1'!C28</f>
        <v>0</v>
      </c>
      <c r="E4" s="117" t="s">
        <v>183</v>
      </c>
      <c r="F4" s="120">
        <f>'Bilan N'!D47+'Bilan N'!G25+'Bilan N'!G28+'Bilan N'!G33-'Bilan N'!G50-'Bilan N'!G49</f>
        <v>0</v>
      </c>
      <c r="G4" s="124">
        <f>'Bilan N+1'!G25+'Bilan N+1'!G28+'Bilan N+1'!G33+'Bilan N+1'!D47-'Bilan N+1'!G49-'Bilan N+1'!G50</f>
        <v>0</v>
      </c>
    </row>
    <row r="5" spans="2:7">
      <c r="B5" s="125" t="s">
        <v>66</v>
      </c>
      <c r="C5" s="121">
        <f>SUM('Bilan N'!C31:C38)-'Bilan N'!G45</f>
        <v>0</v>
      </c>
      <c r="D5" s="121">
        <f>SUM('Bilan N+1'!C31:C37)+'Bilan N+1'!C42-'Bilan N+1'!G45</f>
        <v>0</v>
      </c>
      <c r="E5" s="118" t="s">
        <v>187</v>
      </c>
      <c r="F5" s="121">
        <f>'Bilan N'!G37+'Bilan N'!G38+'Bilan N'!G44-'Bilan N'!E45</f>
        <v>0</v>
      </c>
      <c r="G5" s="126">
        <f>'Bilan N+1'!G37+'Bilan N+1'!G38-'Bilan N+1'!E45</f>
        <v>0</v>
      </c>
    </row>
    <row r="6" spans="2:7">
      <c r="B6" s="125" t="s">
        <v>172</v>
      </c>
      <c r="C6" s="121">
        <f>'Bilan N'!C39+'Bilan N'!C42</f>
        <v>0</v>
      </c>
      <c r="D6" s="121">
        <f>'Bilan N+1'!C39</f>
        <v>0</v>
      </c>
      <c r="E6" s="118" t="s">
        <v>184</v>
      </c>
      <c r="F6" s="121">
        <f>'Bilan N'!G41+'Bilan N'!G50</f>
        <v>0</v>
      </c>
      <c r="G6" s="126">
        <f>'Bilan N+1'!G41+'Bilan N+1'!G44+'Bilan N+1'!G50</f>
        <v>0</v>
      </c>
    </row>
    <row r="7" spans="2:7">
      <c r="B7" s="127" t="s">
        <v>46</v>
      </c>
      <c r="C7" s="122">
        <f>'Bilan N'!C41</f>
        <v>0</v>
      </c>
      <c r="D7" s="122">
        <f>'Bilan N+1'!C41</f>
        <v>0</v>
      </c>
      <c r="E7" s="119" t="s">
        <v>47</v>
      </c>
      <c r="F7" s="122">
        <f>'Bilan N'!G49</f>
        <v>0</v>
      </c>
      <c r="G7" s="128">
        <f>'Bilan N+1'!G49</f>
        <v>0</v>
      </c>
    </row>
    <row r="8" spans="2:7" s="8" customFormat="1" ht="16.5" thickBot="1">
      <c r="B8" s="114" t="s">
        <v>48</v>
      </c>
      <c r="C8" s="129">
        <f>SUM(C4:C7)</f>
        <v>0</v>
      </c>
      <c r="D8" s="129">
        <f>SUM(D4:D7)</f>
        <v>0</v>
      </c>
      <c r="E8" s="132" t="s">
        <v>48</v>
      </c>
      <c r="F8" s="129">
        <f>SUM(F4:F7)</f>
        <v>0</v>
      </c>
      <c r="G8" s="130">
        <f>SUM(G4:G7)</f>
        <v>0</v>
      </c>
    </row>
    <row r="9" spans="2:7">
      <c r="B9" s="65" t="s">
        <v>186</v>
      </c>
      <c r="C9" s="67"/>
      <c r="D9" s="66"/>
      <c r="E9" s="67"/>
      <c r="F9" s="66"/>
      <c r="G9" s="68"/>
    </row>
    <row r="10" spans="2:7">
      <c r="B10" s="69" t="s">
        <v>185</v>
      </c>
      <c r="C10" s="3"/>
      <c r="D10" s="58"/>
      <c r="E10" s="3"/>
      <c r="F10" s="58"/>
      <c r="G10" s="70"/>
    </row>
    <row r="11" spans="2:7">
      <c r="B11" s="69" t="s">
        <v>188</v>
      </c>
      <c r="C11" s="3"/>
      <c r="D11" s="58"/>
      <c r="E11" s="3"/>
      <c r="F11" s="3"/>
      <c r="G11" s="70"/>
    </row>
    <row r="12" spans="2:7" ht="16.5" thickBot="1">
      <c r="B12" s="71" t="s">
        <v>189</v>
      </c>
      <c r="C12" s="72"/>
      <c r="D12" s="131"/>
      <c r="E12" s="72"/>
      <c r="F12" s="72"/>
      <c r="G12" s="74"/>
    </row>
  </sheetData>
  <sheetProtection sheet="1" objects="1" scenarios="1"/>
  <mergeCells count="1">
    <mergeCell ref="B2:G2"/>
  </mergeCells>
  <phoneticPr fontId="0" type="noConversion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F18"/>
  <sheetViews>
    <sheetView showGridLines="0" showZeros="0" workbookViewId="0">
      <selection activeCell="B2" sqref="B2:F2"/>
    </sheetView>
  </sheetViews>
  <sheetFormatPr baseColWidth="10" defaultRowHeight="15.75"/>
  <cols>
    <col min="1" max="1" width="3.7109375" style="1" customWidth="1"/>
    <col min="2" max="2" width="3.7109375" style="62" customWidth="1"/>
    <col min="3" max="3" width="60.7109375" style="1" customWidth="1"/>
    <col min="4" max="6" width="13.7109375" style="1" customWidth="1"/>
    <col min="7" max="16384" width="11.42578125" style="1"/>
  </cols>
  <sheetData>
    <row r="1" spans="2:6" ht="16.5" thickBot="1"/>
    <row r="2" spans="2:6" ht="16.5" thickBot="1">
      <c r="B2" s="191" t="s">
        <v>207</v>
      </c>
      <c r="C2" s="192"/>
      <c r="D2" s="192"/>
      <c r="E2" s="192"/>
      <c r="F2" s="193"/>
    </row>
    <row r="3" spans="2:6" s="3" customFormat="1">
      <c r="B3" s="208" t="s">
        <v>49</v>
      </c>
      <c r="C3" s="209"/>
      <c r="D3" s="54" t="s">
        <v>0</v>
      </c>
      <c r="E3" s="54" t="s">
        <v>164</v>
      </c>
      <c r="F3" s="55" t="s">
        <v>208</v>
      </c>
    </row>
    <row r="4" spans="2:6">
      <c r="B4" s="140"/>
      <c r="C4" s="133" t="s">
        <v>52</v>
      </c>
      <c r="D4" s="94">
        <f>'Bilan Fonctionnel'!F4</f>
        <v>0</v>
      </c>
      <c r="E4" s="94">
        <f>'Bilan Fonctionnel'!G4</f>
        <v>0</v>
      </c>
      <c r="F4" s="107">
        <f>E4-D4</f>
        <v>0</v>
      </c>
    </row>
    <row r="5" spans="2:6">
      <c r="B5" s="141" t="s">
        <v>66</v>
      </c>
      <c r="C5" s="134" t="s">
        <v>53</v>
      </c>
      <c r="D5" s="96">
        <f>'Bilan Fonctionnel'!C4</f>
        <v>0</v>
      </c>
      <c r="E5" s="96">
        <f>'Bilan Fonctionnel'!D4</f>
        <v>0</v>
      </c>
      <c r="F5" s="113">
        <f>E5-D5</f>
        <v>0</v>
      </c>
    </row>
    <row r="6" spans="2:6" s="8" customFormat="1">
      <c r="B6" s="142" t="s">
        <v>51</v>
      </c>
      <c r="C6" s="136" t="s">
        <v>54</v>
      </c>
      <c r="D6" s="101">
        <f>D4-D5</f>
        <v>0</v>
      </c>
      <c r="E6" s="101">
        <f>E4-E5</f>
        <v>0</v>
      </c>
      <c r="F6" s="111">
        <f>F4-F5</f>
        <v>0</v>
      </c>
    </row>
    <row r="7" spans="2:6">
      <c r="B7" s="140"/>
      <c r="C7" s="133" t="s">
        <v>55</v>
      </c>
      <c r="D7" s="94">
        <f>'Bilan Fonctionnel'!C5</f>
        <v>0</v>
      </c>
      <c r="E7" s="94">
        <f>'Bilan Fonctionnel'!D5</f>
        <v>0</v>
      </c>
      <c r="F7" s="107">
        <f>E7-D7</f>
        <v>0</v>
      </c>
    </row>
    <row r="8" spans="2:6">
      <c r="B8" s="141" t="s">
        <v>50</v>
      </c>
      <c r="C8" s="134" t="s">
        <v>56</v>
      </c>
      <c r="D8" s="96">
        <f>'Bilan Fonctionnel'!F5</f>
        <v>0</v>
      </c>
      <c r="E8" s="96">
        <f>'Bilan Fonctionnel'!G5</f>
        <v>0</v>
      </c>
      <c r="F8" s="113">
        <f>E8-D8</f>
        <v>0</v>
      </c>
    </row>
    <row r="9" spans="2:6" s="8" customFormat="1">
      <c r="B9" s="143" t="s">
        <v>51</v>
      </c>
      <c r="C9" s="135" t="s">
        <v>59</v>
      </c>
      <c r="D9" s="100">
        <f>D7-D8</f>
        <v>0</v>
      </c>
      <c r="E9" s="100">
        <f>E7-E8</f>
        <v>0</v>
      </c>
      <c r="F9" s="144">
        <f>F7-F8</f>
        <v>0</v>
      </c>
    </row>
    <row r="10" spans="2:6">
      <c r="B10" s="140"/>
      <c r="C10" s="133" t="s">
        <v>57</v>
      </c>
      <c r="D10" s="94">
        <f>'Bilan Fonctionnel'!C6</f>
        <v>0</v>
      </c>
      <c r="E10" s="94">
        <f>'Bilan Fonctionnel'!D6</f>
        <v>0</v>
      </c>
      <c r="F10" s="107">
        <f>E10-D10</f>
        <v>0</v>
      </c>
    </row>
    <row r="11" spans="2:6">
      <c r="B11" s="141" t="s">
        <v>50</v>
      </c>
      <c r="C11" s="134" t="s">
        <v>58</v>
      </c>
      <c r="D11" s="96">
        <f>'Bilan Fonctionnel'!F6</f>
        <v>0</v>
      </c>
      <c r="E11" s="96">
        <f>'Bilan Fonctionnel'!G6</f>
        <v>0</v>
      </c>
      <c r="F11" s="113">
        <f>E11-D11</f>
        <v>0</v>
      </c>
    </row>
    <row r="12" spans="2:6" s="8" customFormat="1">
      <c r="B12" s="142" t="s">
        <v>51</v>
      </c>
      <c r="C12" s="137" t="s">
        <v>64</v>
      </c>
      <c r="D12" s="101">
        <f>D10-D11</f>
        <v>0</v>
      </c>
      <c r="E12" s="101">
        <f>E10-E11</f>
        <v>0</v>
      </c>
      <c r="F12" s="111">
        <f>F10-F11</f>
        <v>0</v>
      </c>
    </row>
    <row r="13" spans="2:6">
      <c r="B13" s="210" t="s">
        <v>60</v>
      </c>
      <c r="C13" s="211"/>
      <c r="D13" s="100">
        <f>D9+D12</f>
        <v>0</v>
      </c>
      <c r="E13" s="100">
        <f>E9+E12</f>
        <v>0</v>
      </c>
      <c r="F13" s="144">
        <f>F9+F12</f>
        <v>0</v>
      </c>
    </row>
    <row r="14" spans="2:6">
      <c r="B14" s="140"/>
      <c r="C14" s="133" t="s">
        <v>61</v>
      </c>
      <c r="D14" s="94">
        <f>'Bilan Fonctionnel'!C7</f>
        <v>0</v>
      </c>
      <c r="E14" s="94">
        <f>'Bilan Fonctionnel'!D7</f>
        <v>0</v>
      </c>
      <c r="F14" s="107">
        <f>E14-D14</f>
        <v>0</v>
      </c>
    </row>
    <row r="15" spans="2:6">
      <c r="B15" s="141" t="s">
        <v>50</v>
      </c>
      <c r="C15" s="134" t="s">
        <v>62</v>
      </c>
      <c r="D15" s="96">
        <f>'Bilan Fonctionnel'!F7</f>
        <v>0</v>
      </c>
      <c r="E15" s="96">
        <f>'Bilan Fonctionnel'!G7</f>
        <v>0</v>
      </c>
      <c r="F15" s="113">
        <f>E15-D15</f>
        <v>0</v>
      </c>
    </row>
    <row r="16" spans="2:6" s="8" customFormat="1">
      <c r="B16" s="143" t="s">
        <v>51</v>
      </c>
      <c r="C16" s="138" t="s">
        <v>63</v>
      </c>
      <c r="D16" s="100">
        <f>D14-D15</f>
        <v>0</v>
      </c>
      <c r="E16" s="100">
        <f>E14-E15</f>
        <v>0</v>
      </c>
      <c r="F16" s="144">
        <f>E16-D16</f>
        <v>0</v>
      </c>
    </row>
    <row r="17" spans="2:6" s="139" customFormat="1" ht="16.5" thickBot="1">
      <c r="B17" s="145"/>
      <c r="C17" s="146" t="s">
        <v>209</v>
      </c>
      <c r="D17" s="60">
        <f>D9+D12+D16</f>
        <v>0</v>
      </c>
      <c r="E17" s="60">
        <f>E9+E12+E16</f>
        <v>0</v>
      </c>
      <c r="F17" s="147">
        <f>F9+F12+F16</f>
        <v>0</v>
      </c>
    </row>
    <row r="18" spans="2:6">
      <c r="D18" s="59"/>
      <c r="E18" s="59"/>
      <c r="F18" s="59"/>
    </row>
  </sheetData>
  <sheetProtection sheet="1" objects="1" scenarios="1"/>
  <mergeCells count="3">
    <mergeCell ref="B2:F2"/>
    <mergeCell ref="B3:C3"/>
    <mergeCell ref="B13:C13"/>
  </mergeCells>
  <phoneticPr fontId="0" type="noConversion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1:E25"/>
  <sheetViews>
    <sheetView showGridLines="0" showZeros="0" workbookViewId="0">
      <selection activeCell="B2" sqref="B2:E2"/>
    </sheetView>
  </sheetViews>
  <sheetFormatPr baseColWidth="10" defaultRowHeight="15.75"/>
  <cols>
    <col min="1" max="1" width="3.7109375" style="3" customWidth="1"/>
    <col min="2" max="2" width="50.7109375" style="3" customWidth="1"/>
    <col min="3" max="3" width="13.7109375" style="3" customWidth="1"/>
    <col min="4" max="4" width="50.7109375" style="3" customWidth="1"/>
    <col min="5" max="5" width="13.7109375" style="3" customWidth="1"/>
    <col min="6" max="16384" width="11.42578125" style="3"/>
  </cols>
  <sheetData>
    <row r="1" spans="2:5" ht="16.5" thickBot="1">
      <c r="B1" s="90"/>
      <c r="C1" s="90"/>
      <c r="D1" s="90"/>
      <c r="E1" s="90"/>
    </row>
    <row r="2" spans="2:5" ht="16.5" thickBot="1">
      <c r="B2" s="194" t="s">
        <v>210</v>
      </c>
      <c r="C2" s="195"/>
      <c r="D2" s="195"/>
      <c r="E2" s="196"/>
    </row>
    <row r="3" spans="2:5" s="139" customFormat="1">
      <c r="B3" s="31" t="s">
        <v>81</v>
      </c>
      <c r="C3" s="32" t="s">
        <v>13</v>
      </c>
      <c r="D3" s="32" t="s">
        <v>82</v>
      </c>
      <c r="E3" s="33" t="s">
        <v>13</v>
      </c>
    </row>
    <row r="4" spans="2:5">
      <c r="B4" s="106"/>
      <c r="C4" s="103"/>
      <c r="D4" s="103"/>
      <c r="E4" s="151"/>
    </row>
    <row r="5" spans="2:5">
      <c r="B5" s="152" t="s">
        <v>66</v>
      </c>
      <c r="C5" s="95"/>
      <c r="D5" s="104" t="s">
        <v>83</v>
      </c>
      <c r="E5" s="109" t="str">
        <f>CAF!D16</f>
        <v/>
      </c>
    </row>
    <row r="6" spans="2:5">
      <c r="B6" s="108"/>
      <c r="C6" s="95"/>
      <c r="D6" s="104"/>
      <c r="E6" s="109"/>
    </row>
    <row r="7" spans="2:5">
      <c r="B7" s="108" t="s">
        <v>211</v>
      </c>
      <c r="C7" s="95"/>
      <c r="D7" s="104" t="s">
        <v>84</v>
      </c>
      <c r="E7" s="109"/>
    </row>
    <row r="8" spans="2:5">
      <c r="B8" s="108" t="s">
        <v>212</v>
      </c>
      <c r="C8" s="95">
        <f>SUM(Annexes!D7:D9)</f>
        <v>0</v>
      </c>
      <c r="D8" s="104" t="s">
        <v>85</v>
      </c>
      <c r="E8" s="109"/>
    </row>
    <row r="9" spans="2:5">
      <c r="B9" s="108" t="s">
        <v>213</v>
      </c>
      <c r="C9" s="95">
        <f>SUM(Annexes!D12:D16)-Annexes!E16</f>
        <v>0</v>
      </c>
      <c r="D9" s="104" t="s">
        <v>86</v>
      </c>
      <c r="E9" s="109"/>
    </row>
    <row r="10" spans="2:5">
      <c r="B10" s="108" t="s">
        <v>214</v>
      </c>
      <c r="C10" s="95">
        <f>Annexes!D18</f>
        <v>0</v>
      </c>
      <c r="D10" s="104" t="s">
        <v>87</v>
      </c>
      <c r="E10" s="109">
        <f>Annexes!C49+Annexes!C50</f>
        <v>0</v>
      </c>
    </row>
    <row r="11" spans="2:5">
      <c r="B11" s="108"/>
      <c r="C11" s="95"/>
      <c r="D11" s="104"/>
      <c r="E11" s="109"/>
    </row>
    <row r="12" spans="2:5">
      <c r="B12" s="108"/>
      <c r="C12" s="95"/>
      <c r="D12" s="104" t="s">
        <v>88</v>
      </c>
      <c r="E12" s="109"/>
    </row>
    <row r="13" spans="2:5">
      <c r="B13" s="108" t="s">
        <v>89</v>
      </c>
      <c r="C13" s="95"/>
      <c r="D13" s="104" t="s">
        <v>191</v>
      </c>
      <c r="E13" s="109">
        <f>Annexes!C51+('Bilan N'!C26-'Bilan N+1'!C26)</f>
        <v>0</v>
      </c>
    </row>
    <row r="14" spans="2:5">
      <c r="B14" s="108"/>
      <c r="C14" s="95"/>
      <c r="D14" s="104"/>
      <c r="E14" s="109"/>
    </row>
    <row r="15" spans="2:5">
      <c r="B15" s="108" t="s">
        <v>90</v>
      </c>
      <c r="C15" s="95"/>
      <c r="D15" s="104" t="s">
        <v>91</v>
      </c>
      <c r="E15" s="109"/>
    </row>
    <row r="16" spans="2:5">
      <c r="B16" s="108"/>
      <c r="C16" s="95"/>
      <c r="D16" s="104" t="s">
        <v>92</v>
      </c>
      <c r="E16" s="109"/>
    </row>
    <row r="17" spans="2:5">
      <c r="B17" s="108"/>
      <c r="C17" s="95"/>
      <c r="D17" s="104" t="s">
        <v>93</v>
      </c>
      <c r="E17" s="109"/>
    </row>
    <row r="18" spans="2:5">
      <c r="B18" s="108"/>
      <c r="C18" s="95"/>
      <c r="D18" s="104"/>
      <c r="E18" s="109"/>
    </row>
    <row r="19" spans="2:5">
      <c r="B19" s="108" t="s">
        <v>190</v>
      </c>
      <c r="C19" s="95">
        <f>('Bilan N'!G33-'Bilan N'!G49-'Bilan N'!G50)-('Bilan N+1'!G33-'Bilan N+1'!G49-'Bilan N+1'!G50)</f>
        <v>0</v>
      </c>
      <c r="D19" s="104" t="s">
        <v>94</v>
      </c>
      <c r="E19" s="109"/>
    </row>
    <row r="20" spans="2:5">
      <c r="B20" s="153"/>
      <c r="C20" s="96"/>
      <c r="D20" s="148"/>
      <c r="E20" s="113"/>
    </row>
    <row r="21" spans="2:5" s="139" customFormat="1">
      <c r="B21" s="154" t="s">
        <v>95</v>
      </c>
      <c r="C21" s="101">
        <f>SUM(C5:C19)</f>
        <v>0</v>
      </c>
      <c r="D21" s="149" t="s">
        <v>96</v>
      </c>
      <c r="E21" s="111">
        <f>SUM(E5:E19)</f>
        <v>0</v>
      </c>
    </row>
    <row r="22" spans="2:5" s="139" customFormat="1" ht="31.5">
      <c r="B22" s="155" t="s">
        <v>215</v>
      </c>
      <c r="C22" s="100">
        <f>IF(E21&gt;C21,E21-C21:C21,0)</f>
        <v>0</v>
      </c>
      <c r="D22" s="150" t="s">
        <v>216</v>
      </c>
      <c r="E22" s="144">
        <f>IF(C21&gt;E21,C21-E21,0)</f>
        <v>0</v>
      </c>
    </row>
    <row r="23" spans="2:5" s="139" customFormat="1">
      <c r="B23" s="156" t="s">
        <v>43</v>
      </c>
      <c r="C23" s="100">
        <f>C21+C22</f>
        <v>0</v>
      </c>
      <c r="D23" s="102" t="s">
        <v>43</v>
      </c>
      <c r="E23" s="144">
        <f>E21+E22</f>
        <v>0</v>
      </c>
    </row>
    <row r="24" spans="2:5">
      <c r="B24" s="212" t="s">
        <v>192</v>
      </c>
      <c r="C24" s="213"/>
      <c r="D24" s="213"/>
      <c r="E24" s="214"/>
    </row>
    <row r="25" spans="2:5" ht="16.5" thickBot="1">
      <c r="B25" s="215" t="s">
        <v>217</v>
      </c>
      <c r="C25" s="216"/>
      <c r="D25" s="216"/>
      <c r="E25" s="217"/>
    </row>
  </sheetData>
  <sheetProtection sheet="1" objects="1" scenarios="1"/>
  <mergeCells count="3">
    <mergeCell ref="B2:E2"/>
    <mergeCell ref="B24:E24"/>
    <mergeCell ref="B25:E25"/>
  </mergeCells>
  <phoneticPr fontId="0" type="noConversion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1:E33"/>
  <sheetViews>
    <sheetView showGridLines="0" showZeros="0" workbookViewId="0">
      <selection activeCell="B2" sqref="B2:E2"/>
    </sheetView>
  </sheetViews>
  <sheetFormatPr baseColWidth="10" defaultRowHeight="15.75"/>
  <cols>
    <col min="1" max="1" width="3.7109375" style="89" customWidth="1"/>
    <col min="2" max="2" width="60.7109375" style="89" customWidth="1"/>
    <col min="3" max="5" width="14.7109375" style="89" customWidth="1"/>
    <col min="6" max="16384" width="11.42578125" style="89"/>
  </cols>
  <sheetData>
    <row r="1" spans="2:5" ht="16.5" thickBot="1">
      <c r="B1" s="92"/>
      <c r="C1" s="157"/>
    </row>
    <row r="2" spans="2:5" s="90" customFormat="1" ht="16.5" thickBot="1">
      <c r="B2" s="199" t="s">
        <v>218</v>
      </c>
      <c r="C2" s="200"/>
      <c r="D2" s="200"/>
      <c r="E2" s="201"/>
    </row>
    <row r="3" spans="2:5" s="90" customFormat="1">
      <c r="B3" s="226" t="s">
        <v>65</v>
      </c>
      <c r="C3" s="218" t="s">
        <v>182</v>
      </c>
      <c r="D3" s="218"/>
      <c r="E3" s="219"/>
    </row>
    <row r="4" spans="2:5" s="90" customFormat="1" ht="31.5">
      <c r="B4" s="227"/>
      <c r="C4" s="99" t="s">
        <v>219</v>
      </c>
      <c r="D4" s="99" t="s">
        <v>220</v>
      </c>
      <c r="E4" s="161" t="s">
        <v>221</v>
      </c>
    </row>
    <row r="5" spans="2:5" s="90" customFormat="1">
      <c r="B5" s="162" t="s">
        <v>66</v>
      </c>
      <c r="C5" s="103"/>
      <c r="D5" s="103"/>
      <c r="E5" s="163"/>
    </row>
    <row r="6" spans="2:5" s="90" customFormat="1">
      <c r="B6" s="108" t="s">
        <v>67</v>
      </c>
      <c r="C6" s="104"/>
      <c r="D6" s="104"/>
      <c r="E6" s="164"/>
    </row>
    <row r="7" spans="2:5" s="90" customFormat="1">
      <c r="B7" s="108" t="s">
        <v>68</v>
      </c>
      <c r="C7" s="95">
        <f>SUM('Bilan N+1'!C31:C33)-SUM('Bilan N'!C31:C33)</f>
        <v>0</v>
      </c>
      <c r="D7" s="95"/>
      <c r="E7" s="164"/>
    </row>
    <row r="8" spans="2:5" s="90" customFormat="1" ht="15.75" customHeight="1">
      <c r="B8" s="108" t="s">
        <v>69</v>
      </c>
      <c r="C8" s="95"/>
      <c r="D8" s="95"/>
      <c r="E8" s="164"/>
    </row>
    <row r="9" spans="2:5" s="90" customFormat="1" ht="15.75" customHeight="1">
      <c r="B9" s="152" t="s">
        <v>97</v>
      </c>
      <c r="C9" s="158">
        <f>('Bilan N+1'!C37+'Bilan N+1'!C42-'Bilan N+1'!G45)-('Bilan N'!C37-'Bilan N'!G45)</f>
        <v>0</v>
      </c>
      <c r="D9" s="95"/>
      <c r="E9" s="164"/>
    </row>
    <row r="10" spans="2:5" s="90" customFormat="1">
      <c r="B10" s="108" t="s">
        <v>70</v>
      </c>
      <c r="C10" s="95"/>
      <c r="D10" s="95"/>
      <c r="E10" s="164"/>
    </row>
    <row r="11" spans="2:5" s="90" customFormat="1">
      <c r="B11" s="108" t="s">
        <v>71</v>
      </c>
      <c r="C11" s="95"/>
      <c r="D11" s="95"/>
      <c r="E11" s="164"/>
    </row>
    <row r="12" spans="2:5" s="90" customFormat="1" ht="15.75" customHeight="1">
      <c r="B12" s="152" t="s">
        <v>98</v>
      </c>
      <c r="C12" s="95"/>
      <c r="D12" s="95">
        <f>('Bilan N+1'!G37+'Bilan N+1'!G38-'Bilan N+1'!E45)-('Bilan N'!G37+'Bilan N'!G38+'Bilan N'!G44-'Bilan N'!E45)</f>
        <v>0</v>
      </c>
      <c r="E12" s="164"/>
    </row>
    <row r="13" spans="2:5" s="93" customFormat="1">
      <c r="B13" s="110" t="s">
        <v>48</v>
      </c>
      <c r="C13" s="101">
        <f>SUM(C7:C12)</f>
        <v>0</v>
      </c>
      <c r="D13" s="101">
        <f>SUM(D7:D12)</f>
        <v>0</v>
      </c>
      <c r="E13" s="165"/>
    </row>
    <row r="14" spans="2:5" s="90" customFormat="1">
      <c r="B14" s="220" t="s">
        <v>223</v>
      </c>
      <c r="C14" s="221"/>
      <c r="D14" s="222"/>
      <c r="E14" s="166">
        <f>D13-C13</f>
        <v>0</v>
      </c>
    </row>
    <row r="15" spans="2:5">
      <c r="B15" s="162" t="s">
        <v>72</v>
      </c>
      <c r="C15" s="103"/>
      <c r="D15" s="103"/>
      <c r="E15" s="167"/>
    </row>
    <row r="16" spans="2:5">
      <c r="B16" s="108" t="s">
        <v>73</v>
      </c>
      <c r="C16" s="95"/>
      <c r="D16" s="95">
        <f>('Bilan N'!C39+'Bilan N'!C42)-('Bilan N+1'!C39)</f>
        <v>0</v>
      </c>
      <c r="E16" s="168"/>
    </row>
    <row r="17" spans="2:5">
      <c r="B17" s="108" t="s">
        <v>74</v>
      </c>
      <c r="C17" s="96"/>
      <c r="D17" s="96">
        <f>('Bilan N+1'!G41+'Bilan N+1'!G44+'Bilan N+1'!G50)-('Bilan N'!G41+'Bilan N'!G50)</f>
        <v>0</v>
      </c>
      <c r="E17" s="168"/>
    </row>
    <row r="18" spans="2:5" s="159" customFormat="1">
      <c r="B18" s="112" t="s">
        <v>48</v>
      </c>
      <c r="C18" s="100">
        <f>SUM(C16:C17)</f>
        <v>0</v>
      </c>
      <c r="D18" s="100">
        <f>SUM(D16:D17)</f>
        <v>0</v>
      </c>
      <c r="E18" s="169"/>
    </row>
    <row r="19" spans="2:5" s="159" customFormat="1">
      <c r="B19" s="220" t="s">
        <v>224</v>
      </c>
      <c r="C19" s="221"/>
      <c r="D19" s="222"/>
      <c r="E19" s="144">
        <f>D18-C18</f>
        <v>0</v>
      </c>
    </row>
    <row r="20" spans="2:5" s="159" customFormat="1">
      <c r="B20" s="228" t="s">
        <v>75</v>
      </c>
      <c r="C20" s="229"/>
      <c r="D20" s="230"/>
      <c r="E20" s="111"/>
    </row>
    <row r="21" spans="2:5" s="159" customFormat="1">
      <c r="B21" s="223" t="s">
        <v>100</v>
      </c>
      <c r="C21" s="224"/>
      <c r="D21" s="225"/>
      <c r="E21" s="170">
        <f>IF(E14+E19&lt;0,(E14+E19),0)</f>
        <v>0</v>
      </c>
    </row>
    <row r="22" spans="2:5" s="159" customFormat="1">
      <c r="B22" s="223" t="s">
        <v>76</v>
      </c>
      <c r="C22" s="224"/>
      <c r="D22" s="225"/>
      <c r="E22" s="170"/>
    </row>
    <row r="23" spans="2:5" s="159" customFormat="1">
      <c r="B23" s="223" t="s">
        <v>101</v>
      </c>
      <c r="C23" s="224"/>
      <c r="D23" s="225"/>
      <c r="E23" s="170">
        <f>IF(E14+E19&gt;0,E14+E19,0)</f>
        <v>0</v>
      </c>
    </row>
    <row r="24" spans="2:5" s="90" customFormat="1">
      <c r="B24" s="162" t="s">
        <v>77</v>
      </c>
      <c r="C24" s="103"/>
      <c r="D24" s="103"/>
      <c r="E24" s="167"/>
    </row>
    <row r="25" spans="2:5" s="90" customFormat="1">
      <c r="B25" s="125" t="s">
        <v>78</v>
      </c>
      <c r="C25" s="104"/>
      <c r="D25" s="95">
        <f>'Bilan N'!C41-'Bilan N+1'!C41</f>
        <v>0</v>
      </c>
      <c r="E25" s="168"/>
    </row>
    <row r="26" spans="2:5" s="90" customFormat="1" ht="31.5">
      <c r="B26" s="152" t="s">
        <v>99</v>
      </c>
      <c r="C26" s="96"/>
      <c r="D26" s="160">
        <f>'Bilan N+1'!G49-'Bilan N'!G49</f>
        <v>0</v>
      </c>
      <c r="E26" s="168"/>
    </row>
    <row r="27" spans="2:5" s="93" customFormat="1">
      <c r="B27" s="112" t="s">
        <v>48</v>
      </c>
      <c r="C27" s="100">
        <f>SUM(C25:C26)</f>
        <v>0</v>
      </c>
      <c r="D27" s="100">
        <f>SUM(D25:D26)</f>
        <v>0</v>
      </c>
      <c r="E27" s="169"/>
    </row>
    <row r="28" spans="2:5" s="93" customFormat="1">
      <c r="B28" s="220" t="s">
        <v>222</v>
      </c>
      <c r="C28" s="221"/>
      <c r="D28" s="222"/>
      <c r="E28" s="144">
        <f>D27-C27</f>
        <v>0</v>
      </c>
    </row>
    <row r="29" spans="2:5" s="93" customFormat="1">
      <c r="B29" s="228" t="s">
        <v>102</v>
      </c>
      <c r="C29" s="229"/>
      <c r="D29" s="230"/>
      <c r="E29" s="111"/>
    </row>
    <row r="30" spans="2:5" s="93" customFormat="1">
      <c r="B30" s="223" t="s">
        <v>79</v>
      </c>
      <c r="C30" s="224"/>
      <c r="D30" s="225"/>
      <c r="E30" s="170">
        <f>IF(E14+E19+E28&lt;0,-(E14+E19+E28),0)</f>
        <v>0</v>
      </c>
    </row>
    <row r="31" spans="2:5" s="93" customFormat="1">
      <c r="B31" s="223" t="s">
        <v>76</v>
      </c>
      <c r="C31" s="224"/>
      <c r="D31" s="225"/>
      <c r="E31" s="170"/>
    </row>
    <row r="32" spans="2:5" s="93" customFormat="1" ht="16.5" thickBot="1">
      <c r="B32" s="231" t="s">
        <v>80</v>
      </c>
      <c r="C32" s="232"/>
      <c r="D32" s="233"/>
      <c r="E32" s="171">
        <f>IF(E14+E19+E28&gt;0,E14+E19+E28,0)</f>
        <v>0</v>
      </c>
    </row>
    <row r="33" s="90" customFormat="1"/>
  </sheetData>
  <sheetProtection sheet="1" objects="1" scenarios="1"/>
  <mergeCells count="14">
    <mergeCell ref="B22:D22"/>
    <mergeCell ref="B32:D32"/>
    <mergeCell ref="B29:D29"/>
    <mergeCell ref="B30:D30"/>
    <mergeCell ref="B31:D31"/>
    <mergeCell ref="B23:D23"/>
    <mergeCell ref="B28:D28"/>
    <mergeCell ref="B2:E2"/>
    <mergeCell ref="C3:E3"/>
    <mergeCell ref="B14:D14"/>
    <mergeCell ref="B19:D19"/>
    <mergeCell ref="B21:D21"/>
    <mergeCell ref="B3:B4"/>
    <mergeCell ref="B20:D2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Bilan N</vt:lpstr>
      <vt:lpstr>Bilan N+1</vt:lpstr>
      <vt:lpstr>Annexes</vt:lpstr>
      <vt:lpstr>CAF</vt:lpstr>
      <vt:lpstr>Bilan Fonctionnel</vt:lpstr>
      <vt:lpstr>Analyse Bilan Fonctionnel</vt:lpstr>
      <vt:lpstr>Tableau de Financement 1</vt:lpstr>
      <vt:lpstr>Tableau de Financement 2</vt:lpstr>
    </vt:vector>
  </TitlesOfParts>
  <Manager>IEL</Manager>
  <Company>IUT du Limousin - GEA BRIVE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843GTDFATD</dc:title>
  <dc:subject>DiagTD6.1Brochet</dc:subject>
  <dc:creator>Daniel ANTRAIGUE</dc:creator>
  <dc:description/>
  <cp:lastModifiedBy>Carlos JANUARIO</cp:lastModifiedBy>
  <cp:lastPrinted>2013-01-24T08:05:34Z</cp:lastPrinted>
  <dcterms:created xsi:type="dcterms:W3CDTF">2001-09-24T14:05:00Z</dcterms:created>
  <dcterms:modified xsi:type="dcterms:W3CDTF">2013-02-09T14:02:35Z</dcterms:modified>
</cp:coreProperties>
</file>