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90" yWindow="-15" windowWidth="11910" windowHeight="6315"/>
  </bookViews>
  <sheets>
    <sheet name="Tableau de Résultat" sheetId="5" r:id="rId1"/>
    <sheet name="Tableau de Financement" sheetId="4" r:id="rId2"/>
    <sheet name="Besoin en Fonds de Roulement" sheetId="7" r:id="rId3"/>
    <sheet name="Tableau des Flux  de Trésorerie" sheetId="6" r:id="rId4"/>
  </sheets>
  <calcPr calcId="125725"/>
</workbook>
</file>

<file path=xl/calcChain.xml><?xml version="1.0" encoding="utf-8"?>
<calcChain xmlns="http://schemas.openxmlformats.org/spreadsheetml/2006/main">
  <c r="C31" i="6"/>
  <c r="C30"/>
  <c r="C29"/>
  <c r="C28"/>
  <c r="C27"/>
  <c r="C26"/>
  <c r="C22"/>
  <c r="C21"/>
  <c r="C20"/>
  <c r="C10"/>
  <c r="C9"/>
  <c r="C8"/>
  <c r="C7"/>
  <c r="C6"/>
  <c r="C6" i="4" l="1"/>
  <c r="C9"/>
  <c r="C8"/>
  <c r="C7"/>
  <c r="C5"/>
  <c r="C4"/>
  <c r="C24"/>
  <c r="D17" i="7"/>
  <c r="C34" i="6" s="1"/>
  <c r="C17" i="7"/>
  <c r="E16"/>
  <c r="E15"/>
  <c r="D11"/>
  <c r="E11" s="1"/>
  <c r="C11"/>
  <c r="E6"/>
  <c r="C13" i="6" s="1"/>
  <c r="E7" i="7"/>
  <c r="E8"/>
  <c r="E9"/>
  <c r="C16" i="6" s="1"/>
  <c r="E10" i="7"/>
  <c r="C23" i="6" s="1"/>
  <c r="C24" s="1"/>
  <c r="E5" i="7"/>
  <c r="C12" i="6" s="1"/>
  <c r="C32"/>
  <c r="E36" i="5"/>
  <c r="E20"/>
  <c r="C20"/>
  <c r="C43" s="1"/>
  <c r="E28"/>
  <c r="C28"/>
  <c r="C36"/>
  <c r="C39" l="1"/>
  <c r="E39"/>
  <c r="E17" i="7"/>
  <c r="C35" i="6"/>
  <c r="C36" s="1"/>
  <c r="C14"/>
  <c r="C17" s="1"/>
  <c r="C46" i="5"/>
  <c r="E40"/>
  <c r="C44"/>
  <c r="C45"/>
  <c r="C47" s="1"/>
  <c r="E41"/>
  <c r="C41" s="1"/>
  <c r="C40"/>
  <c r="C4" i="6" l="1"/>
  <c r="C11" s="1"/>
  <c r="C18" s="1"/>
  <c r="C33" s="1"/>
  <c r="C3" i="4"/>
  <c r="C10" s="1"/>
  <c r="E14" s="1"/>
  <c r="E24" s="1"/>
  <c r="C25" s="1"/>
  <c r="C26" s="1"/>
  <c r="E25" l="1"/>
  <c r="E26" s="1"/>
</calcChain>
</file>

<file path=xl/sharedStrings.xml><?xml version="1.0" encoding="utf-8"?>
<sst xmlns="http://schemas.openxmlformats.org/spreadsheetml/2006/main" count="177" uniqueCount="160">
  <si>
    <t>Exercice N</t>
  </si>
  <si>
    <t xml:space="preserve"> Acquisitions d'immobilisations</t>
  </si>
  <si>
    <t>Dividendes versés aux actionnaires</t>
  </si>
  <si>
    <t xml:space="preserve">Trésorerie de clôture </t>
  </si>
  <si>
    <t xml:space="preserve">Trésorerie d'ouverture </t>
  </si>
  <si>
    <t xml:space="preserve"> Réduction  d'immobilisations financières</t>
  </si>
  <si>
    <t>Flux de trésorerie liés aux opérations de financement</t>
  </si>
  <si>
    <t>Flux de trésorerie liés aux opérations d'investissement</t>
  </si>
  <si>
    <t>Emissions d'emprunts</t>
  </si>
  <si>
    <t>Remboursements d'emprunts</t>
  </si>
  <si>
    <t>Subventions d'investissement reçues</t>
  </si>
  <si>
    <t>Flux de trésorerie liés à l'activité</t>
  </si>
  <si>
    <t>Variation des dettes et créances sur immobilisations</t>
  </si>
  <si>
    <t>(2) A calculer en valeurs nettes</t>
  </si>
  <si>
    <t>EMPLOIS</t>
  </si>
  <si>
    <t>RESSOURCES</t>
  </si>
  <si>
    <t>Distributions mises en paiement au cours de l'exercice</t>
  </si>
  <si>
    <t>Cessions ou réductions d'éléments de l'actif immobilisé :</t>
  </si>
  <si>
    <t xml:space="preserve">Réduction des capitaux propres </t>
  </si>
  <si>
    <t>Augmentation des capitaux propres</t>
  </si>
  <si>
    <t>Total des emplois</t>
  </si>
  <si>
    <t>Total des ressources</t>
  </si>
  <si>
    <t>Total Général</t>
  </si>
  <si>
    <t>RESULTAT NET</t>
  </si>
  <si>
    <t>Marge brute d'autofinancement</t>
  </si>
  <si>
    <t>Variations de stocks (2)</t>
  </si>
  <si>
    <t>Variations des créances d'exploitation (2)</t>
  </si>
  <si>
    <t>Variations des dettes d'exploitation</t>
  </si>
  <si>
    <t>Variations des Autres créances liées à l'activité</t>
  </si>
  <si>
    <t>Variations des Autres dettes liées à l'activité</t>
  </si>
  <si>
    <t>Moins : variation du Besoin en Fonds de Roulement lié à l'activité</t>
  </si>
  <si>
    <t xml:space="preserve">  Flux net de trésorerie généré par l'activité (A)</t>
  </si>
  <si>
    <t>Flux net de trésorerie lié aux opérations d'investissement (B)</t>
  </si>
  <si>
    <t>Flux net de trésorerie lié aux opérations de financement  ( C )</t>
  </si>
  <si>
    <t>Variation de trésorerie  (A + B + C)</t>
  </si>
  <si>
    <t>(1) A l'exclusion des dépréciations d'exploitation sur actif circulant</t>
  </si>
  <si>
    <t>Charges</t>
  </si>
  <si>
    <t>Montants</t>
  </si>
  <si>
    <t>Produits</t>
  </si>
  <si>
    <t>CHARGES D'EXPLOITATION</t>
  </si>
  <si>
    <t>PRODUITS D'EXPLOITATION</t>
  </si>
  <si>
    <t>Achats de marchandises</t>
  </si>
  <si>
    <t>Ventes de marchandises</t>
  </si>
  <si>
    <t>Variations stock de marchandises</t>
  </si>
  <si>
    <t>Production vendue</t>
  </si>
  <si>
    <t>Achats de Matières Premières</t>
  </si>
  <si>
    <t>Production stockée</t>
  </si>
  <si>
    <t>Variations de stock de Matières Premières</t>
  </si>
  <si>
    <t>Production immobilisée</t>
  </si>
  <si>
    <t>Autres charges externes</t>
  </si>
  <si>
    <t>Subventions d'exploitation</t>
  </si>
  <si>
    <t>Reprises sur dépréciations et provisions</t>
  </si>
  <si>
    <t>Autres Impôts taxes et assimilés</t>
  </si>
  <si>
    <t>Transferts de charges</t>
  </si>
  <si>
    <t>Salaires et rémunérations</t>
  </si>
  <si>
    <t>Autres produits</t>
  </si>
  <si>
    <t>Charges sociales</t>
  </si>
  <si>
    <t>Dotations aux Amortissements</t>
  </si>
  <si>
    <t>Dotations aux Provisions</t>
  </si>
  <si>
    <t>Autres charges</t>
  </si>
  <si>
    <t>Total</t>
  </si>
  <si>
    <t xml:space="preserve">Total </t>
  </si>
  <si>
    <t>CHARGES FINANCIERES</t>
  </si>
  <si>
    <t>PRODUITS FINANCIERS</t>
  </si>
  <si>
    <t>Produits de participations</t>
  </si>
  <si>
    <t>Produits d'Autres Valeurs Mobilières et créances</t>
  </si>
  <si>
    <t>Intérêts et charges</t>
  </si>
  <si>
    <t>Autres intérêts et produits</t>
  </si>
  <si>
    <t>Pertes de change</t>
  </si>
  <si>
    <t>Escomptes accordés</t>
  </si>
  <si>
    <t>Gains de change</t>
  </si>
  <si>
    <t>Charges nettes sur cessions  de VMP</t>
  </si>
  <si>
    <t>Produits nets sur cessions  de VMP</t>
  </si>
  <si>
    <t>CHARGES EXCEPTIONNELLES</t>
  </si>
  <si>
    <t>PRODUITS EXCEPTIONNELS</t>
  </si>
  <si>
    <t>Charges sur opérations de gestion</t>
  </si>
  <si>
    <t>Produits sur opérations de gestion</t>
  </si>
  <si>
    <t>Charges sur opérations en capital</t>
  </si>
  <si>
    <t>Produits sur opérations en capital</t>
  </si>
  <si>
    <t>Subventions d'investissement virées au résultat</t>
  </si>
  <si>
    <t>Dotations provisions réglementées</t>
  </si>
  <si>
    <t>Reprises sur dépréciations et provisions exceptionnelles</t>
  </si>
  <si>
    <t>Dotations amortissements et dépréciations exceptionnelles</t>
  </si>
  <si>
    <t xml:space="preserve">Participation des salariés </t>
  </si>
  <si>
    <t>Impôts sur les bénéfices</t>
  </si>
  <si>
    <t>TOTAL DES CHARGES</t>
  </si>
  <si>
    <t>TOTAL DES PRODUITS</t>
  </si>
  <si>
    <t>SC : Bénéfice</t>
  </si>
  <si>
    <t>SD : Perte</t>
  </si>
  <si>
    <t>TOTAL GENERAL</t>
  </si>
  <si>
    <t>Résultat d'exploitation</t>
  </si>
  <si>
    <t>Résultat financier</t>
  </si>
  <si>
    <t>Résultat courant</t>
  </si>
  <si>
    <t>Résultat exceptionnel</t>
  </si>
  <si>
    <t>Résultat de l'exercice</t>
  </si>
  <si>
    <t>Charges externes</t>
  </si>
  <si>
    <t xml:space="preserve">Remboursements des dettes financières   </t>
  </si>
  <si>
    <t xml:space="preserve">Augmentation des dettes financières     </t>
  </si>
  <si>
    <t>Acquisitions d'éléments de l'actif immobilisé :</t>
  </si>
  <si>
    <t>Charges à répartir sur plusieurs exercices</t>
  </si>
  <si>
    <t>Augmentation de capital</t>
  </si>
  <si>
    <t>Réduction de capital</t>
  </si>
  <si>
    <t>Contrôle</t>
  </si>
  <si>
    <t>N</t>
  </si>
  <si>
    <t>N-1</t>
  </si>
  <si>
    <t>Variations</t>
  </si>
  <si>
    <t>Stocks (montant net)</t>
  </si>
  <si>
    <t>Créances clients (montant net)</t>
  </si>
  <si>
    <t>Fournisseurs d'ABS</t>
  </si>
  <si>
    <t>TVA à décaisser</t>
  </si>
  <si>
    <t>Impôt sur les sociétés</t>
  </si>
  <si>
    <t>Dettes sur immobilisations</t>
  </si>
  <si>
    <t>Disponibilités</t>
  </si>
  <si>
    <t>Concours Bancaires Courants</t>
  </si>
  <si>
    <t>Trésorerie Nette</t>
  </si>
  <si>
    <t>Eléments</t>
  </si>
  <si>
    <t>Dotations aux Amortissements, Dépréciations et Provisions (1)</t>
  </si>
  <si>
    <t>Transferts de charges au compte de charges à répartir</t>
  </si>
  <si>
    <t>Résultat net</t>
  </si>
  <si>
    <t>Dotations aux amortissements</t>
  </si>
  <si>
    <t>Dotations aux dépréciations</t>
  </si>
  <si>
    <t>Valeur Comptable des Eléments cédés</t>
  </si>
  <si>
    <t>Prix des cessions d'éléments d'actif</t>
  </si>
  <si>
    <t>Capacité d'autofinancement</t>
  </si>
  <si>
    <t xml:space="preserve"> Cession d'immobilisations</t>
  </si>
  <si>
    <t>Produits de cessions</t>
  </si>
  <si>
    <t>Dotations aux Dépréciations (1)</t>
  </si>
  <si>
    <t>Reprises sur dépréciations et provisions (2)</t>
  </si>
  <si>
    <r>
      <t xml:space="preserve">Zones de saisie </t>
    </r>
    <r>
      <rPr>
        <b/>
        <sz val="12"/>
        <rFont val="Wingdings"/>
        <charset val="2"/>
      </rPr>
      <t>ð</t>
    </r>
  </si>
  <si>
    <t>Entreprise SANDRE - TABLEAU DE RESULTAT de l'exercice N</t>
  </si>
  <si>
    <t>Impôts et taxes sur les rémunérations</t>
  </si>
  <si>
    <t>Dotations aux déprécréciations et provisions</t>
  </si>
  <si>
    <t>financières</t>
  </si>
  <si>
    <t>Valeur Comptable des Eléments d'actif cédés</t>
  </si>
  <si>
    <t>Produits des Cessions d'Eléments d'Actif</t>
  </si>
  <si>
    <t>(1) dont dotations aux dépréciations sur actif circulant :</t>
  </si>
  <si>
    <t xml:space="preserve">(2)   dont reprises sur dépréciations de l’actif circulant : </t>
  </si>
  <si>
    <t>Entreprise SANDRE - TABLEAU DE FINANCEMENT AU 31/12/N</t>
  </si>
  <si>
    <t xml:space="preserve">      - Immobilisations corporelles       </t>
  </si>
  <si>
    <t xml:space="preserve">      - Immobilisations financières</t>
  </si>
  <si>
    <t xml:space="preserve">      - Immobilisations incorporelles</t>
  </si>
  <si>
    <t xml:space="preserve">     Cessions d'immobilisations :</t>
  </si>
  <si>
    <t xml:space="preserve">     Cessions ou réductions d'immobilisations financières</t>
  </si>
  <si>
    <t xml:space="preserve">         - incorporelles</t>
  </si>
  <si>
    <t xml:space="preserve">         - corporelles                             </t>
  </si>
  <si>
    <t xml:space="preserve">     - augmentation des autres capitaux propres</t>
  </si>
  <si>
    <t xml:space="preserve">     - augmentation de capital ou apports</t>
  </si>
  <si>
    <t>Variation du fonds de roulement net global 
(ressource nette)</t>
  </si>
  <si>
    <t>Variation du fonds de roulement net global
(Emploi net)</t>
  </si>
  <si>
    <t>Quote-part de subventions virée au résultat</t>
  </si>
  <si>
    <t>Entreprise SANDRE - CAPACITE D'AUTOFINANCEMENT</t>
  </si>
  <si>
    <t>Capacité d'autofinancement de l'exercice</t>
  </si>
  <si>
    <t>Entreprise SANDRE - BESOIN EN FONDS DE ROULEMENT et VARIATION</t>
  </si>
  <si>
    <t>Besoin en Fonds de Roulement</t>
  </si>
  <si>
    <t>Entreprise SANDRE - TRESORERIE et VARIATION</t>
  </si>
  <si>
    <t>Entreprise SANDRE - TABLEAU DES FLUX DE TRESORERIE de l'exercice N
(en milliers d'€ ou K€)</t>
  </si>
  <si>
    <t>Elimination des charges et produits sans incidence sur la trésorerie ou non liés à l'activité :</t>
  </si>
  <si>
    <t>Reprises sur dépréciations</t>
  </si>
  <si>
    <t>Valeurs Comptables des éléments d'actif cédés</t>
  </si>
  <si>
    <t>Quotes-parts de subventions d'investissement virées au résultat</t>
  </si>
</sst>
</file>

<file path=xl/styles.xml><?xml version="1.0" encoding="utf-8"?>
<styleSheet xmlns="http://schemas.openxmlformats.org/spreadsheetml/2006/main">
  <numFmts count="3">
    <numFmt numFmtId="164" formatCode="_-* #,##0\ _F_-;\-* #,##0\ _F_-;_-* &quot;-&quot;\ _F_-;_-@_-"/>
    <numFmt numFmtId="165" formatCode="_-* #,##0.00\ _F_-;\-* #,##0.00\ _F_-;_-* &quot;-&quot;??\ _F_-;_-@_-"/>
    <numFmt numFmtId="166" formatCode="_-* #,##0.00\ _F_-;\-* #,##0.00\ _F_-;_-* &quot;-&quot;\ _F_-;_-@_-"/>
  </numFmts>
  <fonts count="9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</font>
    <font>
      <b/>
      <sz val="12"/>
      <name val="Wingdings"/>
      <charset val="2"/>
    </font>
    <font>
      <b/>
      <i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 indent="15"/>
    </xf>
    <xf numFmtId="0" fontId="2" fillId="0" borderId="0" xfId="0" applyFont="1" applyFill="1" applyBorder="1" applyAlignment="1">
      <alignment horizontal="left" indent="14"/>
    </xf>
    <xf numFmtId="0" fontId="2" fillId="0" borderId="0" xfId="0" applyFont="1" applyFill="1" applyBorder="1" applyAlignment="1">
      <alignment horizontal="left" indent="9"/>
    </xf>
    <xf numFmtId="0" fontId="4" fillId="0" borderId="0" xfId="0" applyFont="1" applyFill="1" applyBorder="1" applyAlignment="1">
      <alignment horizontal="left" indent="7"/>
    </xf>
    <xf numFmtId="0" fontId="4" fillId="0" borderId="0" xfId="0" applyFont="1" applyFill="1" applyBorder="1" applyAlignment="1">
      <alignment horizontal="left" indent="15"/>
    </xf>
    <xf numFmtId="0" fontId="2" fillId="0" borderId="0" xfId="0" applyFont="1" applyFill="1" applyBorder="1" applyAlignment="1">
      <alignment horizontal="left" indent="12"/>
    </xf>
    <xf numFmtId="4" fontId="3" fillId="0" borderId="6" xfId="0" applyNumberFormat="1" applyFont="1" applyFill="1" applyBorder="1" applyAlignment="1">
      <alignment vertical="center" wrapText="1"/>
    </xf>
    <xf numFmtId="0" fontId="3" fillId="0" borderId="0" xfId="0" applyFont="1" applyFill="1"/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/>
    <xf numFmtId="0" fontId="2" fillId="2" borderId="3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 vertical="center" wrapText="1"/>
    </xf>
    <xf numFmtId="0" fontId="7" fillId="5" borderId="15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8" xfId="0" applyFont="1" applyFill="1" applyBorder="1"/>
    <xf numFmtId="0" fontId="3" fillId="0" borderId="8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5" xfId="0" applyNumberFormat="1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2" fillId="0" borderId="16" xfId="0" applyFont="1" applyFill="1" applyBorder="1"/>
    <xf numFmtId="0" fontId="2" fillId="0" borderId="8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indent="4"/>
    </xf>
    <xf numFmtId="4" fontId="3" fillId="0" borderId="16" xfId="0" applyNumberFormat="1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vertical="center" wrapText="1"/>
    </xf>
    <xf numFmtId="0" fontId="2" fillId="0" borderId="24" xfId="0" applyFont="1" applyFill="1" applyBorder="1"/>
    <xf numFmtId="4" fontId="2" fillId="0" borderId="24" xfId="0" applyNumberFormat="1" applyFont="1" applyFill="1" applyBorder="1" applyAlignment="1">
      <alignment vertical="center" wrapText="1"/>
    </xf>
    <xf numFmtId="4" fontId="2" fillId="0" borderId="25" xfId="0" applyNumberFormat="1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right"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7" fillId="5" borderId="21" xfId="0" applyFont="1" applyFill="1" applyBorder="1" applyAlignment="1">
      <alignment horizontal="center" vertical="center" wrapText="1"/>
    </xf>
    <xf numFmtId="4" fontId="2" fillId="0" borderId="22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2" fillId="0" borderId="23" xfId="0" applyFont="1" applyFill="1" applyBorder="1"/>
    <xf numFmtId="0" fontId="3" fillId="0" borderId="26" xfId="0" applyFont="1" applyFill="1" applyBorder="1" applyAlignment="1">
      <alignment horizontal="right" vertical="center" wrapText="1"/>
    </xf>
    <xf numFmtId="4" fontId="3" fillId="0" borderId="27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4" fontId="2" fillId="0" borderId="28" xfId="0" applyNumberFormat="1" applyFont="1" applyFill="1" applyBorder="1" applyAlignment="1">
      <alignment vertical="center" wrapText="1"/>
    </xf>
    <xf numFmtId="4" fontId="2" fillId="0" borderId="13" xfId="0" applyNumberFormat="1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10" xfId="0" applyFont="1" applyFill="1" applyBorder="1"/>
    <xf numFmtId="0" fontId="3" fillId="0" borderId="14" xfId="0" applyFont="1" applyFill="1" applyBorder="1" applyAlignment="1">
      <alignment vertical="center" wrapText="1"/>
    </xf>
    <xf numFmtId="0" fontId="3" fillId="0" borderId="13" xfId="0" applyFont="1" applyFill="1" applyBorder="1"/>
    <xf numFmtId="0" fontId="3" fillId="0" borderId="1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right" vertical="center" wrapText="1"/>
    </xf>
    <xf numFmtId="4" fontId="3" fillId="0" borderId="31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2" fontId="2" fillId="2" borderId="32" xfId="0" applyNumberFormat="1" applyFont="1" applyFill="1" applyBorder="1" applyAlignment="1">
      <alignment vertical="center" wrapText="1"/>
    </xf>
    <xf numFmtId="2" fontId="2" fillId="2" borderId="31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/>
    <xf numFmtId="4" fontId="2" fillId="0" borderId="15" xfId="0" applyNumberFormat="1" applyFont="1" applyFill="1" applyBorder="1"/>
    <xf numFmtId="4" fontId="2" fillId="0" borderId="8" xfId="0" applyNumberFormat="1" applyFont="1" applyFill="1" applyBorder="1"/>
    <xf numFmtId="4" fontId="2" fillId="0" borderId="16" xfId="0" applyNumberFormat="1" applyFont="1" applyFill="1" applyBorder="1"/>
    <xf numFmtId="3" fontId="2" fillId="0" borderId="15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wrapText="1"/>
    </xf>
    <xf numFmtId="3" fontId="2" fillId="0" borderId="8" xfId="0" applyNumberFormat="1" applyFont="1" applyFill="1" applyBorder="1"/>
    <xf numFmtId="49" fontId="2" fillId="0" borderId="8" xfId="0" applyNumberFormat="1" applyFont="1" applyFill="1" applyBorder="1"/>
    <xf numFmtId="0" fontId="3" fillId="0" borderId="0" xfId="0" applyFont="1" applyFill="1" applyBorder="1" applyAlignment="1">
      <alignment vertical="center"/>
    </xf>
    <xf numFmtId="4" fontId="3" fillId="0" borderId="15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 vertical="center"/>
    </xf>
    <xf numFmtId="3" fontId="3" fillId="0" borderId="6" xfId="0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left" vertical="center" wrapText="1"/>
    </xf>
    <xf numFmtId="4" fontId="2" fillId="0" borderId="20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 wrapText="1"/>
    </xf>
    <xf numFmtId="4" fontId="2" fillId="0" borderId="24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 wrapText="1"/>
    </xf>
    <xf numFmtId="4" fontId="2" fillId="0" borderId="25" xfId="0" applyNumberFormat="1" applyFont="1" applyFill="1" applyBorder="1" applyAlignment="1">
      <alignment vertical="center"/>
    </xf>
    <xf numFmtId="3" fontId="3" fillId="5" borderId="30" xfId="0" applyNumberFormat="1" applyFont="1" applyFill="1" applyBorder="1" applyAlignment="1">
      <alignment horizontal="center" vertical="center" wrapText="1"/>
    </xf>
    <xf numFmtId="4" fontId="3" fillId="0" borderId="32" xfId="0" applyNumberFormat="1" applyFont="1" applyFill="1" applyBorder="1" applyAlignment="1">
      <alignment vertical="center"/>
    </xf>
    <xf numFmtId="0" fontId="3" fillId="4" borderId="18" xfId="0" applyFont="1" applyFill="1" applyBorder="1" applyAlignment="1">
      <alignment horizontal="centerContinuous"/>
    </xf>
    <xf numFmtId="0" fontId="3" fillId="4" borderId="19" xfId="0" applyFont="1" applyFill="1" applyBorder="1" applyAlignment="1">
      <alignment horizontal="centerContinuous"/>
    </xf>
    <xf numFmtId="0" fontId="3" fillId="4" borderId="35" xfId="0" applyFont="1" applyFill="1" applyBorder="1" applyAlignment="1">
      <alignment horizontal="center"/>
    </xf>
    <xf numFmtId="0" fontId="2" fillId="0" borderId="21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vertical="center"/>
    </xf>
    <xf numFmtId="4" fontId="2" fillId="0" borderId="24" xfId="0" applyNumberFormat="1" applyFont="1" applyFill="1" applyBorder="1"/>
    <xf numFmtId="0" fontId="2" fillId="0" borderId="23" xfId="0" quotePrefix="1" applyFont="1" applyFill="1" applyBorder="1"/>
    <xf numFmtId="49" fontId="2" fillId="0" borderId="23" xfId="0" applyNumberFormat="1" applyFont="1" applyFill="1" applyBorder="1" applyAlignment="1">
      <alignment vertical="center" wrapText="1"/>
    </xf>
    <xf numFmtId="4" fontId="2" fillId="0" borderId="25" xfId="0" applyNumberFormat="1" applyFont="1" applyFill="1" applyBorder="1"/>
    <xf numFmtId="0" fontId="3" fillId="0" borderId="23" xfId="0" applyFont="1" applyFill="1" applyBorder="1" applyAlignment="1">
      <alignment horizontal="right" vertical="center"/>
    </xf>
    <xf numFmtId="4" fontId="3" fillId="0" borderId="22" xfId="0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wrapText="1"/>
    </xf>
    <xf numFmtId="4" fontId="3" fillId="0" borderId="27" xfId="0" applyNumberFormat="1" applyFont="1" applyFill="1" applyBorder="1" applyAlignment="1">
      <alignment horizontal="right" vertical="center"/>
    </xf>
    <xf numFmtId="0" fontId="3" fillId="5" borderId="30" xfId="0" applyFont="1" applyFill="1" applyBorder="1" applyAlignment="1">
      <alignment horizontal="center" vertical="center"/>
    </xf>
    <xf numFmtId="4" fontId="3" fillId="0" borderId="31" xfId="0" applyNumberFormat="1" applyFont="1" applyFill="1" applyBorder="1"/>
    <xf numFmtId="0" fontId="3" fillId="5" borderId="31" xfId="0" applyFont="1" applyFill="1" applyBorder="1" applyAlignment="1">
      <alignment horizontal="center" vertical="center"/>
    </xf>
    <xf numFmtId="4" fontId="3" fillId="0" borderId="32" xfId="0" applyNumberFormat="1" applyFont="1" applyFill="1" applyBorder="1"/>
    <xf numFmtId="0" fontId="8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3" fillId="4" borderId="18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wrapText="1"/>
    </xf>
    <xf numFmtId="166" fontId="3" fillId="0" borderId="24" xfId="1" applyNumberFormat="1" applyFont="1" applyFill="1" applyBorder="1" applyAlignment="1">
      <alignment horizontal="right"/>
    </xf>
    <xf numFmtId="0" fontId="4" fillId="0" borderId="23" xfId="0" applyFont="1" applyFill="1" applyBorder="1" applyAlignment="1">
      <alignment wrapText="1"/>
    </xf>
    <xf numFmtId="164" fontId="2" fillId="0" borderId="24" xfId="0" applyNumberFormat="1" applyFont="1" applyFill="1" applyBorder="1" applyAlignment="1">
      <alignment horizontal="right"/>
    </xf>
    <xf numFmtId="0" fontId="2" fillId="0" borderId="23" xfId="0" applyFont="1" applyFill="1" applyBorder="1" applyAlignment="1">
      <alignment horizontal="left"/>
    </xf>
    <xf numFmtId="166" fontId="2" fillId="0" borderId="24" xfId="0" applyNumberFormat="1" applyFont="1" applyFill="1" applyBorder="1" applyAlignment="1">
      <alignment horizontal="right"/>
    </xf>
    <xf numFmtId="166" fontId="2" fillId="0" borderId="25" xfId="0" applyNumberFormat="1" applyFont="1" applyFill="1" applyBorder="1" applyAlignment="1">
      <alignment horizontal="right"/>
    </xf>
    <xf numFmtId="0" fontId="7" fillId="0" borderId="23" xfId="0" applyFont="1" applyFill="1" applyBorder="1" applyAlignment="1">
      <alignment horizontal="right"/>
    </xf>
    <xf numFmtId="166" fontId="3" fillId="0" borderId="27" xfId="0" applyNumberFormat="1" applyFont="1" applyFill="1" applyBorder="1" applyAlignment="1">
      <alignment horizontal="right"/>
    </xf>
    <xf numFmtId="166" fontId="2" fillId="0" borderId="22" xfId="0" applyNumberFormat="1" applyFont="1" applyFill="1" applyBorder="1" applyAlignment="1">
      <alignment horizontal="right"/>
    </xf>
    <xf numFmtId="0" fontId="7" fillId="0" borderId="26" xfId="0" applyFont="1" applyFill="1" applyBorder="1" applyAlignment="1">
      <alignment horizontal="right"/>
    </xf>
    <xf numFmtId="0" fontId="7" fillId="5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6" xfId="0" applyFont="1" applyFill="1" applyBorder="1"/>
    <xf numFmtId="0" fontId="7" fillId="5" borderId="29" xfId="0" applyFont="1" applyFill="1" applyBorder="1" applyAlignment="1">
      <alignment horizontal="center" wrapText="1"/>
    </xf>
    <xf numFmtId="0" fontId="2" fillId="0" borderId="21" xfId="0" applyFont="1" applyFill="1" applyBorder="1" applyAlignment="1"/>
    <xf numFmtId="0" fontId="2" fillId="0" borderId="23" xfId="0" applyFont="1" applyFill="1" applyBorder="1" applyAlignment="1"/>
    <xf numFmtId="0" fontId="7" fillId="5" borderId="2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166" fontId="3" fillId="6" borderId="22" xfId="0" applyNumberFormat="1" applyFont="1" applyFill="1" applyBorder="1" applyAlignment="1">
      <alignment horizontal="right"/>
    </xf>
    <xf numFmtId="0" fontId="3" fillId="0" borderId="33" xfId="0" applyFont="1" applyFill="1" applyBorder="1" applyAlignment="1">
      <alignment horizontal="right"/>
    </xf>
    <xf numFmtId="166" fontId="3" fillId="0" borderId="32" xfId="0" applyNumberFormat="1" applyFont="1" applyFill="1" applyBorder="1" applyAlignment="1">
      <alignment horizontal="right"/>
    </xf>
    <xf numFmtId="0" fontId="4" fillId="0" borderId="9" xfId="0" applyFont="1" applyFill="1" applyBorder="1"/>
    <xf numFmtId="0" fontId="2" fillId="0" borderId="14" xfId="0" applyFont="1" applyFill="1" applyBorder="1" applyAlignment="1">
      <alignment horizontal="right"/>
    </xf>
    <xf numFmtId="0" fontId="4" fillId="0" borderId="4" xfId="0" applyFont="1" applyFill="1" applyBorder="1"/>
    <xf numFmtId="0" fontId="2" fillId="0" borderId="34" xfId="0" applyFont="1" applyFill="1" applyBorder="1" applyAlignment="1">
      <alignment horizontal="right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4" fontId="2" fillId="0" borderId="22" xfId="0" applyNumberFormat="1" applyFont="1" applyFill="1" applyBorder="1"/>
    <xf numFmtId="0" fontId="3" fillId="5" borderId="30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 applyProtection="1">
      <alignment vertical="center" wrapText="1"/>
      <protection locked="0"/>
    </xf>
    <xf numFmtId="4" fontId="2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8" xfId="0" applyNumberFormat="1" applyFont="1" applyFill="1" applyBorder="1" applyAlignment="1" applyProtection="1">
      <alignment vertical="center" wrapText="1"/>
      <protection locked="0"/>
    </xf>
    <xf numFmtId="4" fontId="2" fillId="2" borderId="16" xfId="0" applyNumberFormat="1" applyFont="1" applyFill="1" applyBorder="1" applyAlignment="1" applyProtection="1">
      <alignment vertical="center" wrapText="1"/>
      <protection locked="0"/>
    </xf>
    <xf numFmtId="4" fontId="2" fillId="2" borderId="15" xfId="0" applyNumberFormat="1" applyFont="1" applyFill="1" applyBorder="1" applyAlignment="1" applyProtection="1">
      <alignment vertical="center" wrapText="1"/>
      <protection locked="0"/>
    </xf>
    <xf numFmtId="4" fontId="2" fillId="2" borderId="24" xfId="0" applyNumberFormat="1" applyFont="1" applyFill="1" applyBorder="1" applyAlignment="1" applyProtection="1">
      <alignment vertical="center" wrapText="1"/>
      <protection locked="0"/>
    </xf>
    <xf numFmtId="4" fontId="2" fillId="2" borderId="25" xfId="0" applyNumberFormat="1" applyFont="1" applyFill="1" applyBorder="1" applyAlignment="1" applyProtection="1">
      <alignment vertical="center" wrapText="1"/>
      <protection locked="0"/>
    </xf>
    <xf numFmtId="4" fontId="2" fillId="2" borderId="15" xfId="0" applyNumberFormat="1" applyFont="1" applyFill="1" applyBorder="1" applyProtection="1">
      <protection locked="0"/>
    </xf>
    <xf numFmtId="4" fontId="2" fillId="2" borderId="8" xfId="0" applyNumberFormat="1" applyFont="1" applyFill="1" applyBorder="1" applyProtection="1">
      <protection locked="0"/>
    </xf>
    <xf numFmtId="4" fontId="2" fillId="2" borderId="16" xfId="0" applyNumberFormat="1" applyFont="1" applyFill="1" applyBorder="1" applyProtection="1"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9"/>
  <sheetViews>
    <sheetView showGridLines="0" showZeros="0" tabSelected="1" workbookViewId="0">
      <selection activeCell="E1" sqref="E1"/>
    </sheetView>
  </sheetViews>
  <sheetFormatPr baseColWidth="10" defaultRowHeight="15.75"/>
  <cols>
    <col min="1" max="1" width="3.7109375" style="1" customWidth="1"/>
    <col min="2" max="2" width="43.7109375" style="1" customWidth="1"/>
    <col min="3" max="3" width="12.7109375" style="1" customWidth="1"/>
    <col min="4" max="4" width="43.7109375" style="1" customWidth="1"/>
    <col min="5" max="5" width="12.7109375" style="1" customWidth="1"/>
    <col min="6" max="16384" width="11.42578125" style="1"/>
  </cols>
  <sheetData>
    <row r="1" spans="2:9" ht="16.5" thickBot="1">
      <c r="D1" s="18" t="s">
        <v>128</v>
      </c>
      <c r="E1" s="17"/>
    </row>
    <row r="2" spans="2:9" ht="16.5" thickBot="1"/>
    <row r="3" spans="2:9" ht="16.5" thickBot="1">
      <c r="B3" s="150" t="s">
        <v>129</v>
      </c>
      <c r="C3" s="151"/>
      <c r="D3" s="151"/>
      <c r="E3" s="152"/>
    </row>
    <row r="4" spans="2:9">
      <c r="B4" s="38" t="s">
        <v>36</v>
      </c>
      <c r="C4" s="39" t="s">
        <v>37</v>
      </c>
      <c r="D4" s="39" t="s">
        <v>38</v>
      </c>
      <c r="E4" s="40" t="s">
        <v>37</v>
      </c>
    </row>
    <row r="5" spans="2:9">
      <c r="B5" s="41" t="s">
        <v>39</v>
      </c>
      <c r="C5" s="21"/>
      <c r="D5" s="20" t="s">
        <v>40</v>
      </c>
      <c r="E5" s="42"/>
    </row>
    <row r="6" spans="2:9">
      <c r="B6" s="43" t="s">
        <v>41</v>
      </c>
      <c r="C6" s="156"/>
      <c r="D6" s="12" t="s">
        <v>42</v>
      </c>
      <c r="E6" s="162"/>
    </row>
    <row r="7" spans="2:9">
      <c r="B7" s="43" t="s">
        <v>43</v>
      </c>
      <c r="C7" s="156"/>
      <c r="D7" s="12" t="s">
        <v>44</v>
      </c>
      <c r="E7" s="162"/>
      <c r="H7" s="76"/>
      <c r="I7" s="76"/>
    </row>
    <row r="8" spans="2:9">
      <c r="B8" s="43" t="s">
        <v>45</v>
      </c>
      <c r="C8" s="156"/>
      <c r="D8" s="12" t="s">
        <v>46</v>
      </c>
      <c r="E8" s="162"/>
    </row>
    <row r="9" spans="2:9">
      <c r="B9" s="43" t="s">
        <v>47</v>
      </c>
      <c r="C9" s="156"/>
      <c r="D9" s="12" t="s">
        <v>48</v>
      </c>
      <c r="E9" s="162"/>
    </row>
    <row r="10" spans="2:9">
      <c r="B10" s="43" t="s">
        <v>95</v>
      </c>
      <c r="C10" s="156"/>
      <c r="D10" s="12" t="s">
        <v>50</v>
      </c>
      <c r="E10" s="162"/>
    </row>
    <row r="11" spans="2:9">
      <c r="B11" s="43" t="s">
        <v>49</v>
      </c>
      <c r="C11" s="156"/>
      <c r="D11" s="12" t="s">
        <v>127</v>
      </c>
      <c r="E11" s="162"/>
    </row>
    <row r="12" spans="2:9">
      <c r="B12" s="43" t="s">
        <v>130</v>
      </c>
      <c r="C12" s="156"/>
      <c r="D12" s="12" t="s">
        <v>53</v>
      </c>
      <c r="E12" s="162"/>
    </row>
    <row r="13" spans="2:9">
      <c r="B13" s="43" t="s">
        <v>52</v>
      </c>
      <c r="C13" s="156"/>
      <c r="D13" s="12" t="s">
        <v>55</v>
      </c>
      <c r="E13" s="162"/>
    </row>
    <row r="14" spans="2:9">
      <c r="B14" s="43" t="s">
        <v>54</v>
      </c>
      <c r="C14" s="156"/>
      <c r="D14" s="22"/>
      <c r="E14" s="44"/>
    </row>
    <row r="15" spans="2:9">
      <c r="B15" s="43" t="s">
        <v>56</v>
      </c>
      <c r="C15" s="156"/>
      <c r="D15" s="12"/>
      <c r="E15" s="45"/>
    </row>
    <row r="16" spans="2:9">
      <c r="B16" s="43" t="s">
        <v>57</v>
      </c>
      <c r="C16" s="156"/>
      <c r="D16" s="12"/>
      <c r="E16" s="45"/>
    </row>
    <row r="17" spans="2:5">
      <c r="B17" s="43" t="s">
        <v>126</v>
      </c>
      <c r="C17" s="156"/>
      <c r="D17" s="12"/>
      <c r="E17" s="45"/>
    </row>
    <row r="18" spans="2:5">
      <c r="B18" s="43" t="s">
        <v>58</v>
      </c>
      <c r="C18" s="156"/>
      <c r="D18" s="12"/>
      <c r="E18" s="45"/>
    </row>
    <row r="19" spans="2:5">
      <c r="B19" s="43" t="s">
        <v>59</v>
      </c>
      <c r="C19" s="157"/>
      <c r="D19" s="12"/>
      <c r="E19" s="46"/>
    </row>
    <row r="20" spans="2:5" s="3" customFormat="1">
      <c r="B20" s="47" t="s">
        <v>60</v>
      </c>
      <c r="C20" s="24">
        <f>SUM(C6:C19)</f>
        <v>0</v>
      </c>
      <c r="D20" s="23" t="s">
        <v>61</v>
      </c>
      <c r="E20" s="48">
        <f>SUM(E6:E19)</f>
        <v>0</v>
      </c>
    </row>
    <row r="21" spans="2:5">
      <c r="B21" s="49" t="s">
        <v>62</v>
      </c>
      <c r="C21" s="27"/>
      <c r="D21" s="26" t="s">
        <v>63</v>
      </c>
      <c r="E21" s="50"/>
    </row>
    <row r="22" spans="2:5">
      <c r="B22" s="43" t="s">
        <v>131</v>
      </c>
      <c r="C22" s="158"/>
      <c r="D22" s="12" t="s">
        <v>64</v>
      </c>
      <c r="E22" s="162"/>
    </row>
    <row r="23" spans="2:5" ht="31.5">
      <c r="B23" s="43" t="s">
        <v>132</v>
      </c>
      <c r="C23" s="158"/>
      <c r="D23" s="12" t="s">
        <v>65</v>
      </c>
      <c r="E23" s="162"/>
    </row>
    <row r="24" spans="2:5">
      <c r="B24" s="43" t="s">
        <v>66</v>
      </c>
      <c r="C24" s="159"/>
      <c r="D24" s="12" t="s">
        <v>67</v>
      </c>
      <c r="E24" s="162"/>
    </row>
    <row r="25" spans="2:5">
      <c r="B25" s="43" t="s">
        <v>68</v>
      </c>
      <c r="C25" s="159"/>
      <c r="D25" s="12" t="s">
        <v>51</v>
      </c>
      <c r="E25" s="162"/>
    </row>
    <row r="26" spans="2:5">
      <c r="B26" s="43" t="s">
        <v>69</v>
      </c>
      <c r="C26" s="159"/>
      <c r="D26" s="12" t="s">
        <v>70</v>
      </c>
      <c r="E26" s="162"/>
    </row>
    <row r="27" spans="2:5">
      <c r="B27" s="43" t="s">
        <v>71</v>
      </c>
      <c r="C27" s="160"/>
      <c r="D27" s="12" t="s">
        <v>72</v>
      </c>
      <c r="E27" s="163"/>
    </row>
    <row r="28" spans="2:5" s="3" customFormat="1">
      <c r="B28" s="47" t="s">
        <v>60</v>
      </c>
      <c r="C28" s="25">
        <f>SUM(C22:C27)</f>
        <v>0</v>
      </c>
      <c r="D28" s="23" t="s">
        <v>60</v>
      </c>
      <c r="E28" s="48">
        <f>SUM(E22:E27)</f>
        <v>0</v>
      </c>
    </row>
    <row r="29" spans="2:5">
      <c r="B29" s="49" t="s">
        <v>73</v>
      </c>
      <c r="C29" s="27"/>
      <c r="D29" s="26" t="s">
        <v>74</v>
      </c>
      <c r="E29" s="50"/>
    </row>
    <row r="30" spans="2:5">
      <c r="B30" s="43" t="s">
        <v>75</v>
      </c>
      <c r="C30" s="159"/>
      <c r="D30" s="12" t="s">
        <v>76</v>
      </c>
      <c r="E30" s="162"/>
    </row>
    <row r="31" spans="2:5">
      <c r="B31" s="43" t="s">
        <v>77</v>
      </c>
      <c r="C31" s="159"/>
      <c r="D31" s="12" t="s">
        <v>78</v>
      </c>
      <c r="E31" s="162"/>
    </row>
    <row r="32" spans="2:5">
      <c r="B32" s="51" t="s">
        <v>133</v>
      </c>
      <c r="C32" s="159"/>
      <c r="D32" s="28" t="s">
        <v>134</v>
      </c>
      <c r="E32" s="162"/>
    </row>
    <row r="33" spans="2:5">
      <c r="B33" s="43" t="s">
        <v>80</v>
      </c>
      <c r="C33" s="159"/>
      <c r="D33" s="12" t="s">
        <v>79</v>
      </c>
      <c r="E33" s="162"/>
    </row>
    <row r="34" spans="2:5" ht="31.5">
      <c r="B34" s="43" t="s">
        <v>82</v>
      </c>
      <c r="C34" s="159"/>
      <c r="D34" s="30" t="s">
        <v>81</v>
      </c>
      <c r="E34" s="162"/>
    </row>
    <row r="35" spans="2:5">
      <c r="B35" s="52"/>
      <c r="C35" s="29"/>
      <c r="D35" s="12" t="s">
        <v>53</v>
      </c>
      <c r="E35" s="163"/>
    </row>
    <row r="36" spans="2:5" s="3" customFormat="1">
      <c r="B36" s="53" t="s">
        <v>60</v>
      </c>
      <c r="C36" s="10">
        <f>SUM(C30:C34)</f>
        <v>0</v>
      </c>
      <c r="D36" s="19" t="s">
        <v>60</v>
      </c>
      <c r="E36" s="54">
        <f>SUM(E30:E35)</f>
        <v>0</v>
      </c>
    </row>
    <row r="37" spans="2:5">
      <c r="B37" s="55" t="s">
        <v>83</v>
      </c>
      <c r="C37" s="161"/>
      <c r="D37" s="31"/>
      <c r="E37" s="56"/>
    </row>
    <row r="38" spans="2:5">
      <c r="B38" s="43" t="s">
        <v>84</v>
      </c>
      <c r="C38" s="159"/>
      <c r="D38" s="32"/>
      <c r="E38" s="57"/>
    </row>
    <row r="39" spans="2:5" s="3" customFormat="1">
      <c r="B39" s="58" t="s">
        <v>85</v>
      </c>
      <c r="C39" s="10">
        <f>C20+C28+C36+C37+C38</f>
        <v>0</v>
      </c>
      <c r="D39" s="33" t="s">
        <v>86</v>
      </c>
      <c r="E39" s="54">
        <f>E20+E28+E36</f>
        <v>0</v>
      </c>
    </row>
    <row r="40" spans="2:5" s="3" customFormat="1">
      <c r="B40" s="59" t="s">
        <v>87</v>
      </c>
      <c r="C40" s="10" t="str">
        <f>IF(E39&gt;C39,E39-C39,"")</f>
        <v/>
      </c>
      <c r="D40" s="34" t="s">
        <v>88</v>
      </c>
      <c r="E40" s="54" t="str">
        <f>IF(C39&gt;E39,C39-E39,"")</f>
        <v/>
      </c>
    </row>
    <row r="41" spans="2:5" s="3" customFormat="1">
      <c r="B41" s="58" t="s">
        <v>89</v>
      </c>
      <c r="C41" s="10">
        <f>E41</f>
        <v>0</v>
      </c>
      <c r="D41" s="33" t="s">
        <v>89</v>
      </c>
      <c r="E41" s="54">
        <f>E39</f>
        <v>0</v>
      </c>
    </row>
    <row r="42" spans="2:5" ht="32.25" thickBot="1">
      <c r="B42" s="70" t="s">
        <v>135</v>
      </c>
      <c r="C42" s="73">
        <v>440</v>
      </c>
      <c r="D42" s="71" t="s">
        <v>136</v>
      </c>
      <c r="E42" s="72">
        <v>40</v>
      </c>
    </row>
    <row r="43" spans="2:5" s="3" customFormat="1">
      <c r="B43" s="60" t="s">
        <v>90</v>
      </c>
      <c r="C43" s="61">
        <f>E20-C20</f>
        <v>0</v>
      </c>
      <c r="D43" s="62"/>
      <c r="E43" s="63"/>
    </row>
    <row r="44" spans="2:5" s="3" customFormat="1">
      <c r="B44" s="47" t="s">
        <v>91</v>
      </c>
      <c r="C44" s="37">
        <f>E28-C28</f>
        <v>0</v>
      </c>
      <c r="E44" s="64"/>
    </row>
    <row r="45" spans="2:5" s="3" customFormat="1">
      <c r="B45" s="47" t="s">
        <v>92</v>
      </c>
      <c r="C45" s="35">
        <f>C43+C44</f>
        <v>0</v>
      </c>
      <c r="D45" s="36"/>
      <c r="E45" s="65"/>
    </row>
    <row r="46" spans="2:5" s="3" customFormat="1">
      <c r="B46" s="47" t="s">
        <v>93</v>
      </c>
      <c r="C46" s="35">
        <f>E36-C36</f>
        <v>0</v>
      </c>
      <c r="D46" s="36"/>
      <c r="E46" s="65"/>
    </row>
    <row r="47" spans="2:5" s="3" customFormat="1" ht="16.5" thickBot="1">
      <c r="B47" s="66" t="s">
        <v>94</v>
      </c>
      <c r="C47" s="67">
        <f>C45+C46-C37-C38</f>
        <v>0</v>
      </c>
      <c r="D47" s="68"/>
      <c r="E47" s="69"/>
    </row>
    <row r="48" spans="2:5">
      <c r="B48" s="13"/>
      <c r="C48" s="16"/>
    </row>
    <row r="49" spans="2:3">
      <c r="B49" s="13"/>
      <c r="C49" s="16"/>
    </row>
  </sheetData>
  <sheetProtection sheet="1" objects="1" scenarios="1"/>
  <mergeCells count="2">
    <mergeCell ref="B3:E3"/>
    <mergeCell ref="C22:C23"/>
  </mergeCells>
  <phoneticPr fontId="0" type="noConversion"/>
  <pageMargins left="0" right="0" top="0" bottom="0" header="0.51181102362204722" footer="0.51181102362204722"/>
  <pageSetup paperSize="9" scale="82" orientation="portrait" horizontalDpi="300" verticalDpi="300" r:id="rId1"/>
  <headerFooter alignWithMargins="0">
    <oddHeader xml:space="preserve">&amp;Ccas Eliott énoncé
Tableau emplois-ressources
partie 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70"/>
  <sheetViews>
    <sheetView showGridLines="0" showZeros="0" workbookViewId="0">
      <selection activeCell="G5" sqref="G5"/>
    </sheetView>
  </sheetViews>
  <sheetFormatPr baseColWidth="10" defaultRowHeight="15.75"/>
  <cols>
    <col min="1" max="1" width="3.7109375" style="1" customWidth="1"/>
    <col min="2" max="2" width="48.7109375" style="1" customWidth="1"/>
    <col min="3" max="3" width="12.7109375" style="1" customWidth="1"/>
    <col min="4" max="4" width="48.7109375" style="1" customWidth="1"/>
    <col min="5" max="5" width="12.7109375" style="1" customWidth="1"/>
    <col min="6" max="16384" width="11.42578125" style="1"/>
  </cols>
  <sheetData>
    <row r="1" spans="2:5" ht="16.5" thickBot="1"/>
    <row r="2" spans="2:5" ht="16.5" thickBot="1">
      <c r="B2" s="150" t="s">
        <v>150</v>
      </c>
      <c r="C2" s="152"/>
    </row>
    <row r="3" spans="2:5">
      <c r="B3" s="89" t="s">
        <v>118</v>
      </c>
      <c r="C3" s="90" t="str">
        <f>'Tableau de Résultat'!C40</f>
        <v/>
      </c>
    </row>
    <row r="4" spans="2:5">
      <c r="B4" s="91" t="s">
        <v>119</v>
      </c>
      <c r="C4" s="92">
        <f>'Tableau de Résultat'!C16</f>
        <v>0</v>
      </c>
    </row>
    <row r="5" spans="2:5">
      <c r="B5" s="91" t="s">
        <v>120</v>
      </c>
      <c r="C5" s="92">
        <f>'Tableau de Résultat'!C17</f>
        <v>0</v>
      </c>
    </row>
    <row r="6" spans="2:5">
      <c r="B6" s="91" t="s">
        <v>121</v>
      </c>
      <c r="C6" s="92">
        <f>'Tableau de Résultat'!C32</f>
        <v>0</v>
      </c>
    </row>
    <row r="7" spans="2:5">
      <c r="B7" s="91" t="s">
        <v>157</v>
      </c>
      <c r="C7" s="92">
        <f>'Tableau de Résultat'!E11</f>
        <v>0</v>
      </c>
    </row>
    <row r="8" spans="2:5">
      <c r="B8" s="91" t="s">
        <v>122</v>
      </c>
      <c r="C8" s="92">
        <f>'Tableau de Résultat'!E32</f>
        <v>0</v>
      </c>
    </row>
    <row r="9" spans="2:5">
      <c r="B9" s="93" t="s">
        <v>149</v>
      </c>
      <c r="C9" s="94">
        <f>'Tableau de Résultat'!E33</f>
        <v>0</v>
      </c>
    </row>
    <row r="10" spans="2:5" ht="16.5" thickBot="1">
      <c r="B10" s="95" t="s">
        <v>123</v>
      </c>
      <c r="C10" s="96">
        <f>SUM(C3:C6)- SUM(C7:C9)</f>
        <v>0</v>
      </c>
    </row>
    <row r="11" spans="2:5" ht="16.5" thickBot="1"/>
    <row r="12" spans="2:5" s="3" customFormat="1" ht="16.5" thickBot="1">
      <c r="B12" s="153" t="s">
        <v>137</v>
      </c>
      <c r="C12" s="154"/>
      <c r="D12" s="154"/>
      <c r="E12" s="155"/>
    </row>
    <row r="13" spans="2:5" s="3" customFormat="1">
      <c r="B13" s="97" t="s">
        <v>14</v>
      </c>
      <c r="C13" s="39" t="s">
        <v>0</v>
      </c>
      <c r="D13" s="98" t="s">
        <v>15</v>
      </c>
      <c r="E13" s="99" t="s">
        <v>0</v>
      </c>
    </row>
    <row r="14" spans="2:5" ht="15.75" customHeight="1">
      <c r="B14" s="100" t="s">
        <v>16</v>
      </c>
      <c r="C14" s="77">
        <v>800</v>
      </c>
      <c r="D14" s="80" t="s">
        <v>151</v>
      </c>
      <c r="E14" s="101">
        <f>C10</f>
        <v>0</v>
      </c>
    </row>
    <row r="15" spans="2:5" ht="15.75" customHeight="1">
      <c r="B15" s="52" t="s">
        <v>98</v>
      </c>
      <c r="C15" s="78"/>
      <c r="D15" s="81" t="s">
        <v>17</v>
      </c>
      <c r="E15" s="102"/>
    </row>
    <row r="16" spans="2:5">
      <c r="B16" s="103" t="s">
        <v>140</v>
      </c>
      <c r="C16" s="78">
        <v>3000</v>
      </c>
      <c r="D16" s="82" t="s">
        <v>141</v>
      </c>
      <c r="E16" s="102"/>
    </row>
    <row r="17" spans="2:6">
      <c r="B17" s="103" t="s">
        <v>138</v>
      </c>
      <c r="C17" s="78">
        <v>13200</v>
      </c>
      <c r="D17" s="82" t="s">
        <v>143</v>
      </c>
      <c r="E17" s="102"/>
    </row>
    <row r="18" spans="2:6">
      <c r="B18" s="103" t="s">
        <v>139</v>
      </c>
      <c r="C18" s="78">
        <v>3200</v>
      </c>
      <c r="D18" s="82" t="s">
        <v>144</v>
      </c>
      <c r="E18" s="102">
        <v>360</v>
      </c>
    </row>
    <row r="19" spans="2:6" ht="15.75" customHeight="1">
      <c r="B19" s="104" t="s">
        <v>99</v>
      </c>
      <c r="C19" s="78">
        <v>600</v>
      </c>
      <c r="D19" s="81" t="s">
        <v>142</v>
      </c>
      <c r="E19" s="102">
        <v>1500</v>
      </c>
    </row>
    <row r="20" spans="2:6">
      <c r="B20" s="52" t="s">
        <v>18</v>
      </c>
      <c r="C20" s="78"/>
      <c r="D20" s="82" t="s">
        <v>19</v>
      </c>
      <c r="E20" s="102"/>
    </row>
    <row r="21" spans="2:6">
      <c r="B21" s="52"/>
      <c r="C21" s="78"/>
      <c r="D21" s="83" t="s">
        <v>146</v>
      </c>
      <c r="E21" s="102">
        <v>6000</v>
      </c>
    </row>
    <row r="22" spans="2:6">
      <c r="B22" s="52"/>
      <c r="C22" s="78"/>
      <c r="D22" s="83" t="s">
        <v>145</v>
      </c>
      <c r="E22" s="102">
        <v>500</v>
      </c>
    </row>
    <row r="23" spans="2:6">
      <c r="B23" s="52" t="s">
        <v>96</v>
      </c>
      <c r="C23" s="79">
        <v>4000</v>
      </c>
      <c r="D23" s="82" t="s">
        <v>97</v>
      </c>
      <c r="E23" s="105">
        <v>11200</v>
      </c>
    </row>
    <row r="24" spans="2:6" s="3" customFormat="1">
      <c r="B24" s="106" t="s">
        <v>20</v>
      </c>
      <c r="C24" s="85">
        <f>SUM(C14:C23)</f>
        <v>24800</v>
      </c>
      <c r="D24" s="86" t="s">
        <v>21</v>
      </c>
      <c r="E24" s="107">
        <f>SUM(E14:E23)</f>
        <v>19560</v>
      </c>
      <c r="F24" s="84"/>
    </row>
    <row r="25" spans="2:6" s="3" customFormat="1" ht="31.5">
      <c r="B25" s="108" t="s">
        <v>147</v>
      </c>
      <c r="C25" s="87">
        <f>IF(E24&gt;C24,E24-C24,0)</f>
        <v>0</v>
      </c>
      <c r="D25" s="88" t="s">
        <v>148</v>
      </c>
      <c r="E25" s="109">
        <f>IF(C24&gt;E24,C24-E24,0)</f>
        <v>5240</v>
      </c>
    </row>
    <row r="26" spans="2:6" s="3" customFormat="1" ht="16.5" thickBot="1">
      <c r="B26" s="110" t="s">
        <v>22</v>
      </c>
      <c r="C26" s="111">
        <f>C24+C25</f>
        <v>24800</v>
      </c>
      <c r="D26" s="112" t="s">
        <v>22</v>
      </c>
      <c r="E26" s="113">
        <f>E24+E25</f>
        <v>24800</v>
      </c>
    </row>
    <row r="28" spans="2:6">
      <c r="C28" s="14"/>
    </row>
    <row r="29" spans="2:6">
      <c r="B29" s="15"/>
      <c r="C29" s="75"/>
    </row>
    <row r="30" spans="2:6">
      <c r="B30" s="74"/>
      <c r="C30" s="75"/>
    </row>
    <row r="31" spans="2:6">
      <c r="B31" s="74"/>
      <c r="C31" s="75"/>
    </row>
    <row r="32" spans="2:6">
      <c r="B32" s="74"/>
      <c r="C32" s="75"/>
    </row>
    <row r="33" spans="2:3">
      <c r="B33" s="74"/>
      <c r="C33" s="75"/>
    </row>
    <row r="34" spans="2:3">
      <c r="B34" s="74"/>
      <c r="C34" s="75"/>
    </row>
    <row r="35" spans="2:3">
      <c r="B35" s="74"/>
      <c r="C35" s="75"/>
    </row>
    <row r="36" spans="2:3">
      <c r="B36" s="74"/>
      <c r="C36" s="75"/>
    </row>
    <row r="41" spans="2:3">
      <c r="B41" s="4"/>
    </row>
    <row r="42" spans="2:3">
      <c r="B42" s="5"/>
    </row>
    <row r="48" spans="2:3">
      <c r="B48" s="5"/>
    </row>
    <row r="49" spans="2:2">
      <c r="B49" s="9"/>
    </row>
    <row r="51" spans="2:2">
      <c r="B51" s="4"/>
    </row>
    <row r="52" spans="2:2">
      <c r="B52" s="6"/>
    </row>
    <row r="53" spans="2:2">
      <c r="B53" s="7"/>
    </row>
    <row r="54" spans="2:2">
      <c r="B54" s="6"/>
    </row>
    <row r="55" spans="2:2">
      <c r="B55" s="6"/>
    </row>
    <row r="62" spans="2:2">
      <c r="B62" s="5"/>
    </row>
    <row r="63" spans="2:2">
      <c r="B63" s="9"/>
    </row>
    <row r="68" spans="2:2">
      <c r="B68" s="4"/>
    </row>
    <row r="69" spans="2:2">
      <c r="B69" s="8"/>
    </row>
    <row r="70" spans="2:2">
      <c r="B70" s="4"/>
    </row>
  </sheetData>
  <sheetProtection sheet="1" objects="1" scenarios="1"/>
  <mergeCells count="2">
    <mergeCell ref="B2:C2"/>
    <mergeCell ref="B12:E12"/>
  </mergeCells>
  <phoneticPr fontId="0" type="noConversion"/>
  <pageMargins left="0" right="0" top="0" bottom="0" header="0.51181102362204722" footer="0.51181102362204722"/>
  <pageSetup paperSize="9" scale="97" orientation="landscape" horizontalDpi="300" verticalDpi="300" r:id="rId1"/>
  <headerFooter alignWithMargins="0">
    <oddHeader>&amp;CCas Eliott énoncé
Tableau emplois-ressources
partie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G17"/>
  <sheetViews>
    <sheetView showGridLines="0" showZeros="0" workbookViewId="0">
      <selection activeCell="E1" sqref="E1"/>
    </sheetView>
  </sheetViews>
  <sheetFormatPr baseColWidth="10" defaultRowHeight="15.75"/>
  <cols>
    <col min="1" max="1" width="3.7109375" style="1" customWidth="1"/>
    <col min="2" max="2" width="38.7109375" style="1" customWidth="1"/>
    <col min="3" max="3" width="13.42578125" style="1" customWidth="1"/>
    <col min="4" max="4" width="13.7109375" style="1" customWidth="1"/>
    <col min="5" max="5" width="14" style="1" customWidth="1"/>
    <col min="6" max="16384" width="11.42578125" style="1"/>
  </cols>
  <sheetData>
    <row r="1" spans="2:7" ht="16.5" thickBot="1">
      <c r="D1" s="18" t="s">
        <v>128</v>
      </c>
      <c r="E1" s="17"/>
    </row>
    <row r="2" spans="2:7" ht="16.5" thickBot="1"/>
    <row r="3" spans="2:7" ht="16.5" thickBot="1">
      <c r="B3" s="153" t="s">
        <v>152</v>
      </c>
      <c r="C3" s="154"/>
      <c r="D3" s="154"/>
      <c r="E3" s="155"/>
    </row>
    <row r="4" spans="2:7">
      <c r="B4" s="146" t="s">
        <v>115</v>
      </c>
      <c r="C4" s="147" t="s">
        <v>103</v>
      </c>
      <c r="D4" s="147" t="s">
        <v>104</v>
      </c>
      <c r="E4" s="99" t="s">
        <v>105</v>
      </c>
    </row>
    <row r="5" spans="2:7">
      <c r="B5" s="132" t="s">
        <v>106</v>
      </c>
      <c r="C5" s="164"/>
      <c r="D5" s="164"/>
      <c r="E5" s="148">
        <f>C5-D5</f>
        <v>0</v>
      </c>
    </row>
    <row r="6" spans="2:7">
      <c r="B6" s="52" t="s">
        <v>107</v>
      </c>
      <c r="C6" s="165"/>
      <c r="D6" s="165"/>
      <c r="E6" s="102">
        <f t="shared" ref="E6:E11" si="0">C6-D6</f>
        <v>0</v>
      </c>
      <c r="G6" s="114"/>
    </row>
    <row r="7" spans="2:7">
      <c r="B7" s="52" t="s">
        <v>108</v>
      </c>
      <c r="C7" s="165"/>
      <c r="D7" s="165"/>
      <c r="E7" s="102">
        <f t="shared" si="0"/>
        <v>0</v>
      </c>
    </row>
    <row r="8" spans="2:7">
      <c r="B8" s="52" t="s">
        <v>109</v>
      </c>
      <c r="C8" s="165"/>
      <c r="D8" s="165"/>
      <c r="E8" s="102">
        <f t="shared" si="0"/>
        <v>0</v>
      </c>
    </row>
    <row r="9" spans="2:7">
      <c r="B9" s="52" t="s">
        <v>110</v>
      </c>
      <c r="C9" s="165"/>
      <c r="D9" s="165"/>
      <c r="E9" s="102">
        <f t="shared" si="0"/>
        <v>0</v>
      </c>
    </row>
    <row r="10" spans="2:7">
      <c r="B10" s="133" t="s">
        <v>111</v>
      </c>
      <c r="C10" s="166"/>
      <c r="D10" s="166"/>
      <c r="E10" s="105">
        <f t="shared" si="0"/>
        <v>0</v>
      </c>
    </row>
    <row r="11" spans="2:7" s="3" customFormat="1" ht="16.5" thickBot="1">
      <c r="B11" s="149" t="s">
        <v>153</v>
      </c>
      <c r="C11" s="111">
        <f>SUM(C5:C10)</f>
        <v>0</v>
      </c>
      <c r="D11" s="111">
        <f>SUM(D5:D10)</f>
        <v>0</v>
      </c>
      <c r="E11" s="113">
        <f t="shared" si="0"/>
        <v>0</v>
      </c>
    </row>
    <row r="12" spans="2:7" ht="16.5" thickBot="1"/>
    <row r="13" spans="2:7" ht="16.5" thickBot="1">
      <c r="B13" s="153" t="s">
        <v>154</v>
      </c>
      <c r="C13" s="154"/>
      <c r="D13" s="154"/>
      <c r="E13" s="155"/>
    </row>
    <row r="14" spans="2:7">
      <c r="B14" s="38" t="s">
        <v>115</v>
      </c>
      <c r="C14" s="39" t="s">
        <v>103</v>
      </c>
      <c r="D14" s="39" t="s">
        <v>104</v>
      </c>
      <c r="E14" s="40" t="s">
        <v>105</v>
      </c>
    </row>
    <row r="15" spans="2:7">
      <c r="B15" s="132" t="s">
        <v>112</v>
      </c>
      <c r="C15" s="164"/>
      <c r="D15" s="164"/>
      <c r="E15" s="148">
        <f>C15-D15</f>
        <v>0</v>
      </c>
    </row>
    <row r="16" spans="2:7">
      <c r="B16" s="133" t="s">
        <v>113</v>
      </c>
      <c r="C16" s="166"/>
      <c r="D16" s="166"/>
      <c r="E16" s="105">
        <f>C16-D16</f>
        <v>0</v>
      </c>
    </row>
    <row r="17" spans="2:5" ht="16.5" thickBot="1">
      <c r="B17" s="149" t="s">
        <v>114</v>
      </c>
      <c r="C17" s="111">
        <f>C15-C16</f>
        <v>0</v>
      </c>
      <c r="D17" s="111">
        <f>D15-D16</f>
        <v>0</v>
      </c>
      <c r="E17" s="113">
        <f>C17-D17</f>
        <v>0</v>
      </c>
    </row>
  </sheetData>
  <sheetProtection sheet="1" objects="1" scenarios="1"/>
  <mergeCells count="2">
    <mergeCell ref="B13:E13"/>
    <mergeCell ref="B3:E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E39"/>
  <sheetViews>
    <sheetView showGridLines="0" showZeros="0" workbookViewId="0">
      <selection activeCell="B2" sqref="B2:C2"/>
    </sheetView>
  </sheetViews>
  <sheetFormatPr baseColWidth="10" defaultRowHeight="15.75"/>
  <cols>
    <col min="1" max="1" width="3.7109375" style="2" customWidth="1"/>
    <col min="2" max="2" width="88.28515625" style="2" customWidth="1"/>
    <col min="3" max="3" width="16.85546875" style="2" customWidth="1"/>
    <col min="4" max="16384" width="11.42578125" style="2"/>
  </cols>
  <sheetData>
    <row r="1" spans="2:5" ht="16.5" thickBot="1"/>
    <row r="2" spans="2:5" ht="33" customHeight="1" thickBot="1">
      <c r="B2" s="153" t="s">
        <v>155</v>
      </c>
      <c r="C2" s="155"/>
    </row>
    <row r="3" spans="2:5" ht="15.95" customHeight="1">
      <c r="B3" s="117" t="s">
        <v>11</v>
      </c>
      <c r="C3" s="99" t="s">
        <v>0</v>
      </c>
      <c r="E3" s="114"/>
    </row>
    <row r="4" spans="2:5" s="11" customFormat="1">
      <c r="B4" s="118" t="s">
        <v>23</v>
      </c>
      <c r="C4" s="119" t="str">
        <f>'Tableau de Résultat'!C40</f>
        <v/>
      </c>
    </row>
    <row r="5" spans="2:5">
      <c r="B5" s="120" t="s">
        <v>156</v>
      </c>
      <c r="C5" s="121"/>
    </row>
    <row r="6" spans="2:5">
      <c r="B6" s="122" t="s">
        <v>116</v>
      </c>
      <c r="C6" s="123">
        <f>'Tableau de Résultat'!C16+'Tableau de Résultat'!C17-'Tableau de Résultat'!C42-'Tableau de Résultat'!E11+'Tableau de Résultat'!E42</f>
        <v>-400</v>
      </c>
    </row>
    <row r="7" spans="2:5">
      <c r="B7" s="122" t="s">
        <v>117</v>
      </c>
      <c r="C7" s="123">
        <f>-'Tableau de Résultat'!E12</f>
        <v>0</v>
      </c>
    </row>
    <row r="8" spans="2:5">
      <c r="B8" s="122" t="s">
        <v>158</v>
      </c>
      <c r="C8" s="123">
        <f>'Tableau de Résultat'!C32</f>
        <v>0</v>
      </c>
    </row>
    <row r="9" spans="2:5">
      <c r="B9" s="122" t="s">
        <v>125</v>
      </c>
      <c r="C9" s="123">
        <f>-'Tableau de Résultat'!E32</f>
        <v>0</v>
      </c>
    </row>
    <row r="10" spans="2:5" ht="15.95" customHeight="1">
      <c r="B10" s="122" t="s">
        <v>159</v>
      </c>
      <c r="C10" s="124">
        <f>-'Tableau de Résultat'!E33</f>
        <v>0</v>
      </c>
    </row>
    <row r="11" spans="2:5" s="11" customFormat="1" ht="15.95" customHeight="1">
      <c r="B11" s="125" t="s">
        <v>24</v>
      </c>
      <c r="C11" s="126">
        <f>SUM(C4:C10)</f>
        <v>-400</v>
      </c>
    </row>
    <row r="12" spans="2:5" ht="15.95" customHeight="1">
      <c r="B12" s="122" t="s">
        <v>25</v>
      </c>
      <c r="C12" s="127">
        <f>-'Besoin en Fonds de Roulement'!E5</f>
        <v>0</v>
      </c>
    </row>
    <row r="13" spans="2:5" ht="15.95" customHeight="1">
      <c r="B13" s="122" t="s">
        <v>26</v>
      </c>
      <c r="C13" s="123">
        <f>-'Besoin en Fonds de Roulement'!E6</f>
        <v>0</v>
      </c>
    </row>
    <row r="14" spans="2:5" ht="15.95" customHeight="1">
      <c r="B14" s="122" t="s">
        <v>27</v>
      </c>
      <c r="C14" s="123">
        <f>-('Besoin en Fonds de Roulement'!E7+'Besoin en Fonds de Roulement'!E8)</f>
        <v>0</v>
      </c>
    </row>
    <row r="15" spans="2:5" ht="15.95" customHeight="1">
      <c r="B15" s="122" t="s">
        <v>28</v>
      </c>
      <c r="C15" s="123"/>
    </row>
    <row r="16" spans="2:5" ht="15.95" customHeight="1">
      <c r="B16" s="122" t="s">
        <v>29</v>
      </c>
      <c r="C16" s="124">
        <f>-'Besoin en Fonds de Roulement'!E9</f>
        <v>0</v>
      </c>
    </row>
    <row r="17" spans="2:3" ht="15.95" customHeight="1">
      <c r="B17" s="128" t="s">
        <v>30</v>
      </c>
      <c r="C17" s="126">
        <f>SUM(C12:C16)</f>
        <v>0</v>
      </c>
    </row>
    <row r="18" spans="2:3" ht="15.95" customHeight="1">
      <c r="B18" s="129" t="s">
        <v>31</v>
      </c>
      <c r="C18" s="126">
        <f>C11+C17</f>
        <v>-400</v>
      </c>
    </row>
    <row r="19" spans="2:3" ht="15.95" customHeight="1">
      <c r="B19" s="130" t="s">
        <v>7</v>
      </c>
      <c r="C19" s="131" t="s">
        <v>0</v>
      </c>
    </row>
    <row r="20" spans="2:3" ht="15.95" customHeight="1">
      <c r="B20" s="132" t="s">
        <v>1</v>
      </c>
      <c r="C20" s="127">
        <f>-('Tableau de Financement'!C16+'Tableau de Financement'!C17+'Tableau de Financement'!C18)</f>
        <v>-19400</v>
      </c>
    </row>
    <row r="21" spans="2:3" ht="15.95" customHeight="1">
      <c r="B21" s="52" t="s">
        <v>124</v>
      </c>
      <c r="C21" s="123">
        <f>'Tableau de Financement'!E18</f>
        <v>360</v>
      </c>
    </row>
    <row r="22" spans="2:3" ht="15.95" customHeight="1">
      <c r="B22" s="52" t="s">
        <v>5</v>
      </c>
      <c r="C22" s="123">
        <f>'Tableau de Financement'!E19</f>
        <v>1500</v>
      </c>
    </row>
    <row r="23" spans="2:3" ht="15.95" customHeight="1">
      <c r="B23" s="133" t="s">
        <v>12</v>
      </c>
      <c r="C23" s="124">
        <f>-'Besoin en Fonds de Roulement'!E10</f>
        <v>0</v>
      </c>
    </row>
    <row r="24" spans="2:3" ht="15.95" customHeight="1">
      <c r="B24" s="134" t="s">
        <v>32</v>
      </c>
      <c r="C24" s="126">
        <f>SUM(C20:C23)</f>
        <v>-17540</v>
      </c>
    </row>
    <row r="25" spans="2:3" ht="15.95" customHeight="1">
      <c r="B25" s="130" t="s">
        <v>6</v>
      </c>
      <c r="C25" s="131" t="s">
        <v>0</v>
      </c>
    </row>
    <row r="26" spans="2:3" ht="15.95" customHeight="1">
      <c r="B26" s="135" t="s">
        <v>100</v>
      </c>
      <c r="C26" s="127">
        <f>'Tableau de Financement'!E21</f>
        <v>6000</v>
      </c>
    </row>
    <row r="27" spans="2:3" ht="15.95" customHeight="1">
      <c r="B27" s="136" t="s">
        <v>101</v>
      </c>
      <c r="C27" s="123">
        <f>-'Tableau de Financement'!C20</f>
        <v>0</v>
      </c>
    </row>
    <row r="28" spans="2:3" ht="15.95" customHeight="1">
      <c r="B28" s="52" t="s">
        <v>2</v>
      </c>
      <c r="C28" s="123">
        <f>-'Tableau de Financement'!C14</f>
        <v>-800</v>
      </c>
    </row>
    <row r="29" spans="2:3" ht="15.95" customHeight="1">
      <c r="B29" s="52" t="s">
        <v>8</v>
      </c>
      <c r="C29" s="123">
        <f>'Tableau de Financement'!E23</f>
        <v>11200</v>
      </c>
    </row>
    <row r="30" spans="2:3" ht="15.95" customHeight="1">
      <c r="B30" s="52" t="s">
        <v>9</v>
      </c>
      <c r="C30" s="123">
        <f>-'Tableau de Financement'!C23</f>
        <v>-4000</v>
      </c>
    </row>
    <row r="31" spans="2:3" ht="15.95" customHeight="1">
      <c r="B31" s="133" t="s">
        <v>10</v>
      </c>
      <c r="C31" s="124">
        <f>'Tableau de Financement'!E22</f>
        <v>500</v>
      </c>
    </row>
    <row r="32" spans="2:3" s="11" customFormat="1" ht="15.95" customHeight="1">
      <c r="B32" s="137" t="s">
        <v>33</v>
      </c>
      <c r="C32" s="126">
        <f>SUM(C26:C31)</f>
        <v>12900</v>
      </c>
    </row>
    <row r="33" spans="2:3" ht="15.95" customHeight="1">
      <c r="B33" s="138" t="s">
        <v>34</v>
      </c>
      <c r="C33" s="139">
        <f>C18+C24+C32</f>
        <v>-5040</v>
      </c>
    </row>
    <row r="34" spans="2:3" ht="15.95" customHeight="1">
      <c r="B34" s="132" t="s">
        <v>4</v>
      </c>
      <c r="C34" s="127">
        <f>'Besoin en Fonds de Roulement'!D17</f>
        <v>0</v>
      </c>
    </row>
    <row r="35" spans="2:3" ht="15.95" customHeight="1">
      <c r="B35" s="52" t="s">
        <v>3</v>
      </c>
      <c r="C35" s="124">
        <f>'Besoin en Fonds de Roulement'!C17</f>
        <v>0</v>
      </c>
    </row>
    <row r="36" spans="2:3" ht="15.95" customHeight="1" thickBot="1">
      <c r="B36" s="140" t="s">
        <v>102</v>
      </c>
      <c r="C36" s="141">
        <f>C35-C34</f>
        <v>0</v>
      </c>
    </row>
    <row r="37" spans="2:3" ht="15.95" customHeight="1">
      <c r="B37" s="142" t="s">
        <v>35</v>
      </c>
      <c r="C37" s="143"/>
    </row>
    <row r="38" spans="2:3" ht="15.95" customHeight="1" thickBot="1">
      <c r="B38" s="144" t="s">
        <v>13</v>
      </c>
      <c r="C38" s="145"/>
    </row>
    <row r="39" spans="2:3" ht="15.95" customHeight="1">
      <c r="B39" s="115"/>
      <c r="C39" s="116"/>
    </row>
  </sheetData>
  <sheetProtection sheet="1" objects="1" scenarios="1"/>
  <mergeCells count="1">
    <mergeCell ref="B2:C2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 de Résultat</vt:lpstr>
      <vt:lpstr>Tableau de Financement</vt:lpstr>
      <vt:lpstr>Besoin en Fonds de Roulement</vt:lpstr>
      <vt:lpstr>Tableau des Flux  de Trésorerie</vt:lpstr>
    </vt:vector>
  </TitlesOfParts>
  <Manager>IEL</Manager>
  <Company>IUT du Limousin - GEA Brive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843GTDFATD</dc:title>
  <dc:subject>TFTTD5.1Sandre</dc:subject>
  <dc:creator>Daniel Antraigue</dc:creator>
  <cp:lastModifiedBy>Carlos JANUARIO</cp:lastModifiedBy>
  <cp:lastPrinted>2013-01-18T08:22:53Z</cp:lastPrinted>
  <dcterms:created xsi:type="dcterms:W3CDTF">2002-04-08T19:07:33Z</dcterms:created>
  <dcterms:modified xsi:type="dcterms:W3CDTF">2013-01-26T18:34:27Z</dcterms:modified>
</cp:coreProperties>
</file>